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" windowWidth="9420" windowHeight="4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'Лист1'!$A$1:$I$256</definedName>
    <definedName name="_xlnm.Print_Area" localSheetId="1">'Лист2'!$A$1:$I$74</definedName>
  </definedNames>
  <calcPr fullCalcOnLoad="1"/>
</workbook>
</file>

<file path=xl/sharedStrings.xml><?xml version="1.0" encoding="utf-8"?>
<sst xmlns="http://schemas.openxmlformats.org/spreadsheetml/2006/main" count="402" uniqueCount="343">
  <si>
    <t xml:space="preserve">  Цель работы:</t>
  </si>
  <si>
    <t>изучить методику прогнозирования и оценки</t>
  </si>
  <si>
    <t>химической обстановки при возникновении</t>
  </si>
  <si>
    <t>ческого заражения.</t>
  </si>
  <si>
    <t>1. Общие сведения</t>
  </si>
  <si>
    <t>приятия, лаборатории, хранилища, транспорт, имеющие, пере-</t>
  </si>
  <si>
    <t>К таким веществам относятся: хлор, аммиак, сернистый ангид-</t>
  </si>
  <si>
    <t>рид, сероводород, фосген, сероуглерод и др.</t>
  </si>
  <si>
    <t xml:space="preserve">   При авариях на химических объектах в атмосферу может</t>
  </si>
  <si>
    <t xml:space="preserve">   Характер распространения зараженного облака, образовав-</t>
  </si>
  <si>
    <t>от скорости и направления распространения ветра и от верти-</t>
  </si>
  <si>
    <t>кальной устойчивости атмосферы.</t>
  </si>
  <si>
    <t xml:space="preserve">   Различают три степени устойчивости атмосферы:</t>
  </si>
  <si>
    <t xml:space="preserve">        но днём и ночью);</t>
  </si>
  <si>
    <t xml:space="preserve">  Вертикальная устойчивость атмосферы определяется по</t>
  </si>
  <si>
    <t xml:space="preserve"> Ясно</t>
  </si>
  <si>
    <t>Полуясно</t>
  </si>
  <si>
    <t>Пасмурно</t>
  </si>
  <si>
    <t xml:space="preserve">            0,6 - 2</t>
  </si>
  <si>
    <t xml:space="preserve">         </t>
  </si>
  <si>
    <t xml:space="preserve">  Ночь</t>
  </si>
  <si>
    <t xml:space="preserve">  День</t>
  </si>
  <si>
    <t xml:space="preserve">            2,1 - 4  и более</t>
  </si>
  <si>
    <t xml:space="preserve">     Инверсия</t>
  </si>
  <si>
    <t xml:space="preserve">     Конвекция</t>
  </si>
  <si>
    <t xml:space="preserve">                             Изотермия</t>
  </si>
  <si>
    <t xml:space="preserve"> Облако зараженного воздуха может распространяться на </t>
  </si>
  <si>
    <t>значительное расстояние и вызывать массовые поражения</t>
  </si>
  <si>
    <t>людей и животных.</t>
  </si>
  <si>
    <t xml:space="preserve">  Зона химического заражения характеризуется глубиной рас-</t>
  </si>
  <si>
    <r>
      <t>спространения зараженного воздуха Г</t>
    </r>
    <r>
      <rPr>
        <sz val="14"/>
        <rFont val="Times New Roman Cyr"/>
        <family val="1"/>
      </rPr>
      <t xml:space="preserve"> и шириной зоны Ш.</t>
    </r>
    <r>
      <rPr>
        <vertAlign val="subscript"/>
        <sz val="14"/>
        <rFont val="Times New Roman Cyr"/>
        <family val="1"/>
      </rPr>
      <t xml:space="preserve">  </t>
    </r>
  </si>
  <si>
    <t xml:space="preserve">   Прогнозирование включает определение глубины распрос-</t>
  </si>
  <si>
    <t>транения зараженного воздуха Г, возможной площади зоны</t>
  </si>
  <si>
    <t>населения.</t>
  </si>
  <si>
    <t xml:space="preserve">   Эти условия следующие:</t>
  </si>
  <si>
    <t>в атмосферу выбрасывается максимальное количество</t>
  </si>
  <si>
    <t>ёмкость не обвалована;</t>
  </si>
  <si>
    <t>характер подстилающей поверхности - открытая мест-</t>
  </si>
  <si>
    <t>ность;</t>
  </si>
  <si>
    <r>
      <t>скорость распространения ветра  V</t>
    </r>
    <r>
      <rPr>
        <vertAlign val="subscript"/>
        <sz val="14"/>
        <rFont val="Times New Roman Cyr"/>
        <family val="1"/>
      </rPr>
      <t>в</t>
    </r>
    <r>
      <rPr>
        <sz val="14"/>
        <rFont val="Times New Roman Cyr"/>
        <family val="1"/>
      </rPr>
      <t xml:space="preserve"> = 1 м/с;</t>
    </r>
  </si>
  <si>
    <t>вертикальное состояние атмосферы - инверсия;</t>
  </si>
  <si>
    <t xml:space="preserve">средства индивидуальной защиты у населения </t>
  </si>
  <si>
    <t>отсутствуют.</t>
  </si>
  <si>
    <t xml:space="preserve">         -</t>
  </si>
  <si>
    <t>неблагоприятных метеоусловий, а также возможных потерь</t>
  </si>
  <si>
    <t>странения зараженного воздуха - Г  в секторе угла, который</t>
  </si>
  <si>
    <t xml:space="preserve">  прогнозировании</t>
  </si>
  <si>
    <t xml:space="preserve">   Оценка производится с учётом фактических метеорологи-</t>
  </si>
  <si>
    <t>ческих условий, скорости ветра, наличия средств защиты у</t>
  </si>
  <si>
    <r>
      <t xml:space="preserve"> Скорость ветра  V</t>
    </r>
    <r>
      <rPr>
        <vertAlign val="subscript"/>
        <sz val="14"/>
        <rFont val="Times New Roman Cyr"/>
        <family val="1"/>
      </rPr>
      <t>в</t>
    </r>
    <r>
      <rPr>
        <sz val="14"/>
        <rFont val="Times New Roman Cyr"/>
        <family val="1"/>
      </rPr>
      <t>, м/с</t>
    </r>
  </si>
  <si>
    <t xml:space="preserve">     5.1. Исходные данные</t>
  </si>
  <si>
    <t xml:space="preserve">    5.2. Прогнозирование химической обстановки</t>
  </si>
  <si>
    <r>
      <t xml:space="preserve"> Площадь зоны возможного заражения S</t>
    </r>
    <r>
      <rPr>
        <vertAlign val="subscript"/>
        <sz val="14"/>
        <rFont val="Times New Roman Cyr"/>
        <family val="1"/>
      </rPr>
      <t>з.х.,</t>
    </r>
    <r>
      <rPr>
        <sz val="14"/>
        <rFont val="Times New Roman Cyr"/>
        <family val="1"/>
      </rPr>
      <t>км</t>
    </r>
    <r>
      <rPr>
        <vertAlign val="superscript"/>
        <sz val="14"/>
        <rFont val="Times New Roman Cyr"/>
        <family val="1"/>
      </rPr>
      <t>2</t>
    </r>
  </si>
  <si>
    <t xml:space="preserve">    5.3. Оценка химической обстановки</t>
  </si>
  <si>
    <r>
      <t xml:space="preserve"> воздуха   Г</t>
    </r>
    <r>
      <rPr>
        <vertAlign val="subscript"/>
        <sz val="14"/>
        <rFont val="Times New Roman Cyr"/>
        <family val="1"/>
      </rPr>
      <t>1</t>
    </r>
    <r>
      <rPr>
        <sz val="14"/>
        <rFont val="Times New Roman Cyr"/>
        <family val="1"/>
      </rPr>
      <t>, м</t>
    </r>
  </si>
  <si>
    <r>
      <t xml:space="preserve">      S</t>
    </r>
    <r>
      <rPr>
        <vertAlign val="subscript"/>
        <sz val="14"/>
        <rFont val="Times New Roman Cyr"/>
        <family val="1"/>
      </rPr>
      <t>0</t>
    </r>
  </si>
  <si>
    <r>
      <t xml:space="preserve">   r</t>
    </r>
    <r>
      <rPr>
        <vertAlign val="subscript"/>
        <sz val="14"/>
        <rFont val="Times New Roman Cyr"/>
        <family val="1"/>
      </rPr>
      <t>0</t>
    </r>
  </si>
  <si>
    <t xml:space="preserve"> воздуха  Г, м</t>
  </si>
  <si>
    <r>
      <t xml:space="preserve"> Возможные потери людей P</t>
    </r>
    <r>
      <rPr>
        <vertAlign val="subscript"/>
        <sz val="14"/>
        <rFont val="Times New Roman Cyr"/>
        <family val="1"/>
      </rPr>
      <t>пот.</t>
    </r>
    <r>
      <rPr>
        <sz val="14"/>
        <rFont val="Times New Roman Cyr"/>
        <family val="1"/>
      </rPr>
      <t>, чел.</t>
    </r>
  </si>
  <si>
    <r>
      <t xml:space="preserve"> Площадь зоны аварии  S</t>
    </r>
    <r>
      <rPr>
        <vertAlign val="subscript"/>
        <sz val="14"/>
        <rFont val="Times New Roman Cyr"/>
        <family val="1"/>
      </rPr>
      <t>0</t>
    </r>
    <r>
      <rPr>
        <sz val="14"/>
        <rFont val="Times New Roman Cyr"/>
        <family val="1"/>
      </rPr>
      <t>, м</t>
    </r>
    <r>
      <rPr>
        <vertAlign val="superscript"/>
        <sz val="14"/>
        <rFont val="Times New Roman Cyr"/>
        <family val="1"/>
      </rPr>
      <t>2</t>
    </r>
  </si>
  <si>
    <r>
      <t>конвекция  Ш</t>
    </r>
    <r>
      <rPr>
        <vertAlign val="subscript"/>
        <sz val="14"/>
        <rFont val="Times New Roman Cyr"/>
        <family val="1"/>
      </rPr>
      <t>конв.</t>
    </r>
  </si>
  <si>
    <r>
      <t>инверсия    Ш</t>
    </r>
    <r>
      <rPr>
        <vertAlign val="subscript"/>
        <sz val="14"/>
        <rFont val="Times New Roman Cyr"/>
        <family val="1"/>
      </rPr>
      <t>инв.</t>
    </r>
  </si>
  <si>
    <r>
      <t>изотермия  Ш</t>
    </r>
    <r>
      <rPr>
        <vertAlign val="subscript"/>
        <sz val="14"/>
        <rFont val="Times New Roman Cyr"/>
        <family val="1"/>
      </rPr>
      <t>из.</t>
    </r>
  </si>
  <si>
    <t xml:space="preserve"> С</t>
  </si>
  <si>
    <t xml:space="preserve"> Ю</t>
  </si>
  <si>
    <t xml:space="preserve"> З</t>
  </si>
  <si>
    <t>В</t>
  </si>
  <si>
    <t xml:space="preserve">  В</t>
  </si>
  <si>
    <t xml:space="preserve">  прогнозировании химической обстановки</t>
  </si>
  <si>
    <t xml:space="preserve"> Глубина распространения зараженного</t>
  </si>
  <si>
    <t xml:space="preserve"> Расстояние до объекта  R, м</t>
  </si>
  <si>
    <t xml:space="preserve"> Количество людей на объекте  P, чел.</t>
  </si>
  <si>
    <r>
      <t xml:space="preserve"> Обеспеченность противогазами  P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>, %</t>
    </r>
  </si>
  <si>
    <r>
      <t xml:space="preserve"> Коэффициент устойчивости атмосферы К</t>
    </r>
    <r>
      <rPr>
        <vertAlign val="subscript"/>
        <sz val="14"/>
        <rFont val="Times New Roman Cyr"/>
        <family val="1"/>
      </rPr>
      <t>атм.</t>
    </r>
  </si>
  <si>
    <r>
      <t xml:space="preserve"> Эмпирический коэффициент  К</t>
    </r>
    <r>
      <rPr>
        <vertAlign val="subscript"/>
        <sz val="14"/>
        <rFont val="Times New Roman Cyr"/>
        <family val="1"/>
      </rPr>
      <t>эмп.</t>
    </r>
  </si>
  <si>
    <r>
      <t xml:space="preserve"> Площадь зоны хим. заражения S</t>
    </r>
    <r>
      <rPr>
        <vertAlign val="subscript"/>
        <sz val="14"/>
        <rFont val="Times New Roman Cyr"/>
        <family val="1"/>
      </rPr>
      <t>х.з.</t>
    </r>
    <r>
      <rPr>
        <sz val="14"/>
        <rFont val="Times New Roman Cyr"/>
        <family val="1"/>
      </rPr>
      <t>, км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:</t>
    </r>
  </si>
  <si>
    <t>конвекция</t>
  </si>
  <si>
    <t>инверсия</t>
  </si>
  <si>
    <t>изотермия</t>
  </si>
  <si>
    <t xml:space="preserve"> Ширина зоны химического заражения  Ш, м:</t>
  </si>
  <si>
    <t xml:space="preserve">инверсия </t>
  </si>
  <si>
    <r>
      <t xml:space="preserve"> воздуха  t</t>
    </r>
    <r>
      <rPr>
        <vertAlign val="subscript"/>
        <sz val="14"/>
        <rFont val="Times New Roman Cyr"/>
        <family val="1"/>
      </rPr>
      <t>под.</t>
    </r>
    <r>
      <rPr>
        <sz val="14"/>
        <rFont val="Times New Roman Cyr"/>
        <family val="1"/>
      </rPr>
      <t>, мин:</t>
    </r>
  </si>
  <si>
    <r>
      <t xml:space="preserve"> Коэф.,учитывающий характер местности К</t>
    </r>
    <r>
      <rPr>
        <vertAlign val="subscript"/>
        <sz val="14"/>
        <rFont val="Times New Roman Cyr"/>
        <family val="1"/>
      </rPr>
      <t>м</t>
    </r>
  </si>
  <si>
    <r>
      <t xml:space="preserve"> Коэф.,учитывающий установку ёмкости К</t>
    </r>
    <r>
      <rPr>
        <vertAlign val="subscript"/>
        <sz val="14"/>
        <rFont val="Times New Roman Cyr"/>
        <family val="1"/>
      </rPr>
      <t>уст.</t>
    </r>
  </si>
  <si>
    <t>обвалованная ёмкость</t>
  </si>
  <si>
    <t>со смертельным исходом</t>
  </si>
  <si>
    <t>со средней тяжестью</t>
  </si>
  <si>
    <t>лёгкой степени</t>
  </si>
  <si>
    <t xml:space="preserve">  Общие потери людей, (чел.); из них:</t>
  </si>
  <si>
    <t>ОТЧЁТ</t>
  </si>
  <si>
    <t>изучить методику прогнозирования и оценки химической обстановки</t>
  </si>
  <si>
    <t xml:space="preserve">1. Прогнозирование химической обстановки </t>
  </si>
  <si>
    <t>2.Оценка химической обстановки</t>
  </si>
  <si>
    <t>Направление ветра</t>
  </si>
  <si>
    <t>Q-</t>
  </si>
  <si>
    <t>Vв-</t>
  </si>
  <si>
    <t>Направление ветра-</t>
  </si>
  <si>
    <t>Состояние атмосферы-</t>
  </si>
  <si>
    <t xml:space="preserve">  Построение зоны химического заражения при</t>
  </si>
  <si>
    <t xml:space="preserve">   Построение зоны химического заражения</t>
  </si>
  <si>
    <t xml:space="preserve">   при оценке химической обстановки</t>
  </si>
  <si>
    <t>Цель работы:</t>
  </si>
  <si>
    <t>Подписи исполнителей</t>
  </si>
  <si>
    <t>Преподаватель</t>
  </si>
  <si>
    <t xml:space="preserve">       Дата </t>
  </si>
  <si>
    <t xml:space="preserve">    Вариант №</t>
  </si>
  <si>
    <t>Время выброса-</t>
  </si>
  <si>
    <t>Из них: со смертельным исходом-</t>
  </si>
  <si>
    <t>со средней тяжестью-</t>
  </si>
  <si>
    <t>лёгкой степени-</t>
  </si>
  <si>
    <t>Возможные потери людей Рп, чел.-</t>
  </si>
  <si>
    <t>Глубина зоны заражения Г, км-</t>
  </si>
  <si>
    <t>Ширина зоны заражения Ш, км-</t>
  </si>
  <si>
    <t xml:space="preserve">  Прогнозирование химической обстановки</t>
  </si>
  <si>
    <t xml:space="preserve">  Оценка химической обстановки</t>
  </si>
  <si>
    <t xml:space="preserve"> 2. Порядок выполнения работы</t>
  </si>
  <si>
    <t xml:space="preserve"> 3. В зависимости от времени возникновения аварии, скорости</t>
  </si>
  <si>
    <t xml:space="preserve"> ветра и погодных условий по табл.1 или по Метод. указаниям</t>
  </si>
  <si>
    <t xml:space="preserve"> 5. По результатам расчёта, учитывая направление ветра, пос-</t>
  </si>
  <si>
    <t xml:space="preserve"> 3. Построение зон химического заражения</t>
  </si>
  <si>
    <t xml:space="preserve">  Построение производится в следующей последовательности:</t>
  </si>
  <si>
    <r>
      <t xml:space="preserve">   -  открыть панель инструментов </t>
    </r>
    <r>
      <rPr>
        <b/>
        <sz val="14"/>
        <rFont val="Times New Roman Cyr"/>
        <family val="1"/>
      </rPr>
      <t>"Рисование"</t>
    </r>
    <r>
      <rPr>
        <sz val="14"/>
        <rFont val="Times New Roman Cyr"/>
        <family val="1"/>
      </rPr>
      <t xml:space="preserve"> щелчком ле-</t>
    </r>
  </si>
  <si>
    <t xml:space="preserve">     экрана);</t>
  </si>
  <si>
    <t xml:space="preserve">   -  щёлкнуть левой клавишей мыши по кнопке нужного ин-</t>
  </si>
  <si>
    <t xml:space="preserve">      струмента;</t>
  </si>
  <si>
    <t xml:space="preserve">   -  поместить указатель мыши в исходную точку рисованного</t>
  </si>
  <si>
    <t xml:space="preserve">      элемента, нажать левую клавишу мыши, и удерживая её,</t>
  </si>
  <si>
    <t xml:space="preserve">      протащить указатель мыши по рабочей зоне до тех пор,</t>
  </si>
  <si>
    <t xml:space="preserve">      пока не будет получена нужная форма или размер рисован-</t>
  </si>
  <si>
    <t xml:space="preserve">      вертикальная или линия под углом 30,45,60 градусов;</t>
  </si>
  <si>
    <t xml:space="preserve">   -  удалить линию или фигуру можно щёлкнув левой клави-</t>
  </si>
  <si>
    <r>
      <t xml:space="preserve">      необходимо нажать клавишу</t>
    </r>
    <r>
      <rPr>
        <b/>
        <sz val="14"/>
        <rFont val="Times New Roman Cyr"/>
        <family val="1"/>
      </rPr>
      <t xml:space="preserve"> "Delete"</t>
    </r>
    <r>
      <rPr>
        <sz val="14"/>
        <rFont val="Times New Roman Cyr"/>
        <family val="1"/>
      </rPr>
      <t>;</t>
    </r>
  </si>
  <si>
    <t xml:space="preserve">   -  построить зону химического заражения при прогнозиро-</t>
  </si>
  <si>
    <t xml:space="preserve">   -  нанести на чертёж оценки место расположения объекта в</t>
  </si>
  <si>
    <t xml:space="preserve">      оси;</t>
  </si>
  <si>
    <t xml:space="preserve">  4. Мероприятия по предотвращению химического заражения</t>
  </si>
  <si>
    <t xml:space="preserve">  1. Создание надёжной системы оповещения об угрозе хими-</t>
  </si>
  <si>
    <t xml:space="preserve">  2. Использование автоматических средств контроля по об-</t>
  </si>
  <si>
    <t xml:space="preserve">  ческой аварии.</t>
  </si>
  <si>
    <t xml:space="preserve">  3. Обеспечение населения и работающих индивидуальными</t>
  </si>
  <si>
    <t xml:space="preserve">  средствами защиты.</t>
  </si>
  <si>
    <t xml:space="preserve">  5. Установка отсечных водяных завес.</t>
  </si>
  <si>
    <t xml:space="preserve">  7. Соблюдение правил техники безопасности при работе.</t>
  </si>
  <si>
    <t xml:space="preserve">  8. Заблаговременное прогнозирование химической </t>
  </si>
  <si>
    <t xml:space="preserve">  обстановки.</t>
  </si>
  <si>
    <t xml:space="preserve">  9. Оборудование защитных сооружений регенеративными</t>
  </si>
  <si>
    <t xml:space="preserve">  установками.</t>
  </si>
  <si>
    <t xml:space="preserve">  10. Накопление достаточного количества обеззараживающих</t>
  </si>
  <si>
    <t xml:space="preserve">  веществ.</t>
  </si>
  <si>
    <t xml:space="preserve">  11. Подготовка ХОО к переходу на режим в условиях аварии.</t>
  </si>
  <si>
    <t xml:space="preserve">  12. Определение потребности в силах и средствах города и</t>
  </si>
  <si>
    <t xml:space="preserve">  области для оказания помощи пострадавшим людям.</t>
  </si>
  <si>
    <t>Таблица 2</t>
  </si>
  <si>
    <t xml:space="preserve">      Характеристики</t>
  </si>
  <si>
    <t xml:space="preserve">              Варианты №</t>
  </si>
  <si>
    <r>
      <t xml:space="preserve"> Скорость ветра V</t>
    </r>
    <r>
      <rPr>
        <vertAlign val="subscript"/>
        <sz val="14"/>
        <rFont val="Times New Roman Cyr"/>
        <family val="1"/>
      </rPr>
      <t>в</t>
    </r>
    <r>
      <rPr>
        <sz val="14"/>
        <rFont val="Times New Roman Cyr"/>
        <family val="1"/>
      </rPr>
      <t>, м/с</t>
    </r>
  </si>
  <si>
    <t xml:space="preserve"> Расстояние до объекта R, м</t>
  </si>
  <si>
    <t xml:space="preserve"> Количество людей на объекте Р, чел.</t>
  </si>
  <si>
    <r>
      <t xml:space="preserve"> Обеспеченность противогазами Р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>,%</t>
    </r>
  </si>
  <si>
    <t xml:space="preserve"> Время аварии</t>
  </si>
  <si>
    <t xml:space="preserve"> Погодные условия(ясно, полуясно,</t>
  </si>
  <si>
    <t xml:space="preserve"> пасмурно)</t>
  </si>
  <si>
    <t>Цианистый</t>
  </si>
  <si>
    <t>водород</t>
  </si>
  <si>
    <t xml:space="preserve"> Аммиак</t>
  </si>
  <si>
    <t>Сернистый</t>
  </si>
  <si>
    <t>ангидрид</t>
  </si>
  <si>
    <t>Сероводо-</t>
  </si>
  <si>
    <t>род</t>
  </si>
  <si>
    <t>Таблица 3</t>
  </si>
  <si>
    <t xml:space="preserve">                 Наименование</t>
  </si>
  <si>
    <t xml:space="preserve">    СДЯВ</t>
  </si>
  <si>
    <t>токсодоза</t>
  </si>
  <si>
    <t>Пораж.</t>
  </si>
  <si>
    <t>Эмпириче</t>
  </si>
  <si>
    <t>ский коэф.</t>
  </si>
  <si>
    <t xml:space="preserve">                      Время испарения, ч</t>
  </si>
  <si>
    <t xml:space="preserve">      ёмкость </t>
  </si>
  <si>
    <t xml:space="preserve">      обвалованная</t>
  </si>
  <si>
    <r>
      <t>Д</t>
    </r>
    <r>
      <rPr>
        <b/>
        <vertAlign val="subscript"/>
        <sz val="8"/>
        <rFont val="Times New Roman Cyr"/>
        <family val="1"/>
      </rPr>
      <t>пор</t>
    </r>
    <r>
      <rPr>
        <b/>
        <sz val="8"/>
        <rFont val="Times New Roman Cyr"/>
        <family val="1"/>
      </rPr>
      <t>,мг*м/л</t>
    </r>
  </si>
  <si>
    <r>
      <t xml:space="preserve">      К</t>
    </r>
    <r>
      <rPr>
        <b/>
        <vertAlign val="subscript"/>
        <sz val="10"/>
        <rFont val="Times New Roman Cyr"/>
        <family val="1"/>
      </rPr>
      <t>эм.</t>
    </r>
  </si>
  <si>
    <t xml:space="preserve">  Хлор, фосген</t>
  </si>
  <si>
    <t xml:space="preserve">  Цианистый водород</t>
  </si>
  <si>
    <t xml:space="preserve">  Аммиак</t>
  </si>
  <si>
    <t xml:space="preserve">  Сернистый ангидрид</t>
  </si>
  <si>
    <t xml:space="preserve">  Сероводород</t>
  </si>
  <si>
    <t>Таблица 4</t>
  </si>
  <si>
    <r>
      <t xml:space="preserve">           Значения коэффициентов К</t>
    </r>
    <r>
      <rPr>
        <vertAlign val="subscript"/>
        <sz val="14"/>
        <rFont val="Times New Roman Cyr"/>
        <family val="1"/>
      </rPr>
      <t>м</t>
    </r>
    <r>
      <rPr>
        <sz val="14"/>
        <rFont val="Times New Roman Cyr"/>
        <family val="1"/>
      </rPr>
      <t>, К</t>
    </r>
    <r>
      <rPr>
        <vertAlign val="subscript"/>
        <sz val="14"/>
        <rFont val="Times New Roman Cyr"/>
        <family val="1"/>
      </rPr>
      <t>уст.</t>
    </r>
    <r>
      <rPr>
        <sz val="14"/>
        <rFont val="Times New Roman Cyr"/>
        <family val="1"/>
      </rPr>
      <t>, К</t>
    </r>
    <r>
      <rPr>
        <vertAlign val="subscript"/>
        <sz val="14"/>
        <rFont val="Times New Roman Cyr"/>
        <family val="1"/>
      </rPr>
      <t>атм.</t>
    </r>
  </si>
  <si>
    <t xml:space="preserve">     Значения</t>
  </si>
  <si>
    <t xml:space="preserve">        Коэффициенты</t>
  </si>
  <si>
    <t xml:space="preserve">       открытая территория</t>
  </si>
  <si>
    <t xml:space="preserve">       закрытая территория</t>
  </si>
  <si>
    <r>
      <t xml:space="preserve"> Коэффициент, учитывающий характер местности К</t>
    </r>
    <r>
      <rPr>
        <vertAlign val="subscript"/>
        <sz val="14"/>
        <rFont val="Times New Roman Cyr"/>
        <family val="1"/>
      </rPr>
      <t>м</t>
    </r>
    <r>
      <rPr>
        <sz val="14"/>
        <rFont val="Times New Roman Cyr"/>
        <family val="1"/>
      </rPr>
      <t>:</t>
    </r>
  </si>
  <si>
    <r>
      <t xml:space="preserve"> Коэффициент, учитывающий  установку ёмкости К</t>
    </r>
    <r>
      <rPr>
        <vertAlign val="subscript"/>
        <sz val="14"/>
        <rFont val="Times New Roman Cyr"/>
        <family val="1"/>
      </rPr>
      <t>уст</t>
    </r>
    <r>
      <rPr>
        <sz val="14"/>
        <rFont val="Times New Roman Cyr"/>
        <family val="1"/>
      </rPr>
      <t xml:space="preserve"> </t>
    </r>
  </si>
  <si>
    <t xml:space="preserve">       обвалованная</t>
  </si>
  <si>
    <t xml:space="preserve"> Коэффициент, учитывающий устойчивость </t>
  </si>
  <si>
    <r>
      <t xml:space="preserve"> атмосферы К</t>
    </r>
    <r>
      <rPr>
        <vertAlign val="subscript"/>
        <sz val="14"/>
        <rFont val="Times New Roman Cyr"/>
        <family val="1"/>
      </rPr>
      <t>атм.</t>
    </r>
    <r>
      <rPr>
        <sz val="14"/>
        <rFont val="Times New Roman Cyr"/>
        <family val="1"/>
      </rPr>
      <t xml:space="preserve"> при:</t>
    </r>
  </si>
  <si>
    <t xml:space="preserve">       инверсии</t>
  </si>
  <si>
    <t xml:space="preserve">       изотермии</t>
  </si>
  <si>
    <t xml:space="preserve">       конвекции</t>
  </si>
  <si>
    <t xml:space="preserve">                С</t>
  </si>
  <si>
    <r>
      <t xml:space="preserve">         </t>
    </r>
    <r>
      <rPr>
        <sz val="10"/>
        <rFont val="Times New Roman Cyr"/>
        <family val="1"/>
      </rPr>
      <t>Ю</t>
    </r>
  </si>
  <si>
    <t>З</t>
  </si>
  <si>
    <t xml:space="preserve">               В</t>
  </si>
  <si>
    <t xml:space="preserve"> вариантов № 2 и таблиц № 3 и № 4.</t>
  </si>
  <si>
    <t xml:space="preserve"> троить на Листе3  зоны химического заражения (п.3, Лист1) </t>
  </si>
  <si>
    <t>населения. Определяется возможность попадания объекта в</t>
  </si>
  <si>
    <t>зону аварии.</t>
  </si>
  <si>
    <t>14.00</t>
  </si>
  <si>
    <t>состояния погоды.</t>
  </si>
  <si>
    <t xml:space="preserve">    Скорость ветра </t>
  </si>
  <si>
    <r>
      <t xml:space="preserve">             V</t>
    </r>
    <r>
      <rPr>
        <b/>
        <vertAlign val="subscript"/>
        <sz val="10"/>
        <rFont val="Times New Roman Cyr"/>
        <family val="1"/>
      </rPr>
      <t>в</t>
    </r>
    <r>
      <rPr>
        <b/>
        <sz val="10"/>
        <rFont val="Times New Roman Cyr"/>
        <family val="1"/>
      </rPr>
      <t>, м/с</t>
    </r>
  </si>
  <si>
    <r>
      <t>химического заражения S</t>
    </r>
    <r>
      <rPr>
        <vertAlign val="subscript"/>
        <sz val="14"/>
        <rFont val="Times New Roman Cyr"/>
        <family val="1"/>
      </rPr>
      <t xml:space="preserve">з.х. </t>
    </r>
    <r>
      <rPr>
        <sz val="14"/>
        <rFont val="Times New Roman Cyr"/>
        <family val="1"/>
      </rPr>
      <t>в предположении наиболее</t>
    </r>
  </si>
  <si>
    <t xml:space="preserve">   -  установить ось, относительно которой будет строиться</t>
  </si>
  <si>
    <t xml:space="preserve">      зона химического заражения, учитывая направление</t>
  </si>
  <si>
    <t xml:space="preserve">      ветра;</t>
  </si>
  <si>
    <t xml:space="preserve">      виде прямоугольника или круга, расположив его вблизи</t>
  </si>
  <si>
    <r>
      <t xml:space="preserve">     </t>
    </r>
    <r>
      <rPr>
        <b/>
        <sz val="14"/>
        <rFont val="Times New Roman Cyr"/>
        <family val="1"/>
      </rPr>
      <t>Варианты заданий</t>
    </r>
    <r>
      <rPr>
        <sz val="14"/>
        <rFont val="Times New Roman Cyr"/>
        <family val="1"/>
      </rPr>
      <t xml:space="preserve"> (продолжение табл.2)</t>
    </r>
  </si>
  <si>
    <t xml:space="preserve">      необвалованная</t>
  </si>
  <si>
    <t xml:space="preserve">       необвалованная</t>
  </si>
  <si>
    <t xml:space="preserve">       Ю</t>
  </si>
  <si>
    <t xml:space="preserve">         З</t>
  </si>
  <si>
    <t xml:space="preserve">         С</t>
  </si>
  <si>
    <t xml:space="preserve"> ная, необвалованная)</t>
  </si>
  <si>
    <t>необв.</t>
  </si>
  <si>
    <t>обвал.</t>
  </si>
  <si>
    <t>16.00</t>
  </si>
  <si>
    <t>3.00</t>
  </si>
  <si>
    <t>13.00</t>
  </si>
  <si>
    <t>ясно</t>
  </si>
  <si>
    <t>полуяс.</t>
  </si>
  <si>
    <t>пасм.</t>
  </si>
  <si>
    <t xml:space="preserve">     Хлор</t>
  </si>
  <si>
    <t xml:space="preserve">  Фосген</t>
  </si>
  <si>
    <t xml:space="preserve">         В</t>
  </si>
  <si>
    <t>17.00</t>
  </si>
  <si>
    <t>15.00</t>
  </si>
  <si>
    <t xml:space="preserve">      ного элемента; при создании линии в случае нажатия кла-</t>
  </si>
  <si>
    <r>
      <t xml:space="preserve">      виши "</t>
    </r>
    <r>
      <rPr>
        <b/>
        <sz val="14"/>
        <rFont val="Times New Roman Cyr"/>
        <family val="1"/>
      </rPr>
      <t>Shift"</t>
    </r>
    <r>
      <rPr>
        <sz val="14"/>
        <rFont val="Times New Roman Cyr"/>
        <family val="1"/>
      </rPr>
      <t xml:space="preserve"> она будет нарисована как горизонтальная, </t>
    </r>
  </si>
  <si>
    <t xml:space="preserve">   -  построить зону химического заражения при оценки хими-</t>
  </si>
  <si>
    <t xml:space="preserve"> 5. Расчёт характеристик зоны химического заражения</t>
  </si>
  <si>
    <r>
      <t xml:space="preserve"> Поражающая токсодоза </t>
    </r>
    <r>
      <rPr>
        <sz val="14"/>
        <color indexed="10"/>
        <rFont val="Times New Roman Cyr"/>
        <family val="1"/>
      </rPr>
      <t xml:space="preserve"> Д</t>
    </r>
    <r>
      <rPr>
        <vertAlign val="subscript"/>
        <sz val="14"/>
        <color indexed="10"/>
        <rFont val="Times New Roman Cyr"/>
        <family val="1"/>
      </rPr>
      <t>пор</t>
    </r>
    <r>
      <rPr>
        <sz val="14"/>
        <rFont val="Times New Roman Cyr"/>
        <family val="1"/>
      </rPr>
      <t>, мг*мин./л</t>
    </r>
  </si>
  <si>
    <t>необвалованная ёмкость</t>
  </si>
  <si>
    <t>4. Результаты расчёта глубины зоны заражения:</t>
  </si>
  <si>
    <t>изотермия  -</t>
  </si>
  <si>
    <t>инверсия    -</t>
  </si>
  <si>
    <t>конвекция   -</t>
  </si>
  <si>
    <t>Учебная группа    -</t>
  </si>
  <si>
    <t>Ф.И.О. Исполнителей:</t>
  </si>
  <si>
    <t xml:space="preserve"> км</t>
  </si>
  <si>
    <t>2.00</t>
  </si>
  <si>
    <t>Глубина зоны заражения Г1, км-</t>
  </si>
  <si>
    <r>
      <t xml:space="preserve">       </t>
    </r>
    <r>
      <rPr>
        <sz val="14"/>
        <color indexed="40"/>
        <rFont val="Times New Roman Cyr"/>
        <family val="1"/>
      </rPr>
      <t xml:space="preserve"> </t>
    </r>
    <r>
      <rPr>
        <b/>
        <i/>
        <sz val="14"/>
        <color indexed="40"/>
        <rFont val="Times New Roman Cyr"/>
        <family val="1"/>
      </rPr>
      <t>инверсия</t>
    </r>
    <r>
      <rPr>
        <b/>
        <sz val="14"/>
        <rFont val="Times New Roman Cyr"/>
        <family val="1"/>
      </rPr>
      <t xml:space="preserve"> </t>
    </r>
    <r>
      <rPr>
        <sz val="14"/>
        <rFont val="Times New Roman Cyr"/>
        <family val="1"/>
      </rPr>
      <t xml:space="preserve">- нижние слои воздуха имеют более низкую </t>
    </r>
  </si>
  <si>
    <r>
      <t xml:space="preserve">        </t>
    </r>
    <r>
      <rPr>
        <b/>
        <i/>
        <sz val="14"/>
        <color indexed="45"/>
        <rFont val="Times New Roman Cyr"/>
        <family val="1"/>
      </rPr>
      <t>конвекция</t>
    </r>
    <r>
      <rPr>
        <b/>
        <sz val="14"/>
        <rFont val="Times New Roman Cyr"/>
        <family val="1"/>
      </rPr>
      <t xml:space="preserve"> </t>
    </r>
    <r>
      <rPr>
        <sz val="14"/>
        <rFont val="Times New Roman Cyr"/>
        <family val="1"/>
      </rPr>
      <t>- температура приземных слоёв воздуха более</t>
    </r>
  </si>
  <si>
    <t>см.ниже</t>
  </si>
  <si>
    <t>Общие потери людей(откр. м)</t>
  </si>
  <si>
    <t>человек</t>
  </si>
  <si>
    <t>Попадания объекта в зону заражения(проставить: да, нет)  -</t>
  </si>
  <si>
    <t xml:space="preserve"> определить состояние атмосферы и занести под таблицу 1.</t>
  </si>
  <si>
    <t>Заполнять</t>
  </si>
  <si>
    <t>ячейку</t>
  </si>
  <si>
    <t>H10 или</t>
  </si>
  <si>
    <t>H11</t>
  </si>
  <si>
    <t>изведением поражающей концентрации(мг/л) на время экспо-</t>
  </si>
  <si>
    <t>зиции, при котором человек получает летальный исход(мин).</t>
  </si>
  <si>
    <r>
      <t xml:space="preserve">Степень поражения характеризуется токсодозой - </t>
    </r>
    <r>
      <rPr>
        <b/>
        <sz val="14"/>
        <color indexed="10"/>
        <rFont val="Times New Roman Cyr"/>
        <family val="1"/>
      </rPr>
      <t>Д</t>
    </r>
    <r>
      <rPr>
        <sz val="14"/>
        <rFont val="Times New Roman Cyr"/>
        <family val="1"/>
      </rPr>
      <t>, т.е. про-</t>
    </r>
  </si>
  <si>
    <t xml:space="preserve">   Лабораторная работа по БЖД</t>
  </si>
  <si>
    <t>ЧС с выбросом АХОВ, построить зону хими-</t>
  </si>
  <si>
    <t xml:space="preserve">    Химически опасными объектами (ХОО) называются пред-</t>
  </si>
  <si>
    <t>возящие или использующие аварийно химические опасные</t>
  </si>
  <si>
    <t>вещества(АХОВ), обладающие высокой токсичностью.</t>
  </si>
  <si>
    <t>выбрасываться значительное количество АХОВ, что приводит</t>
  </si>
  <si>
    <t>к образованию зоны химического заражения (Рис. 1).</t>
  </si>
  <si>
    <t>шегося при разрушении ёмкости, содержащей АХОВ, зависит</t>
  </si>
  <si>
    <t xml:space="preserve">        температуру, чем верхние и АХОВ распространяется в </t>
  </si>
  <si>
    <t xml:space="preserve">        приземном слое на значительное расстояние (ясно, ночь);</t>
  </si>
  <si>
    <r>
      <t xml:space="preserve">        </t>
    </r>
    <r>
      <rPr>
        <b/>
        <i/>
        <sz val="14"/>
        <color indexed="23"/>
        <rFont val="Times New Roman Cyr"/>
        <family val="1"/>
      </rPr>
      <t>изотермия</t>
    </r>
    <r>
      <rPr>
        <sz val="14"/>
        <rFont val="Times New Roman Cyr"/>
        <family val="1"/>
      </rPr>
      <t xml:space="preserve"> - хаотическое перемешивание воздуха (облач-</t>
    </r>
  </si>
  <si>
    <t xml:space="preserve">        чивается вверх (солнечно, сухо).</t>
  </si>
  <si>
    <t xml:space="preserve">        высокая, чем верхних и значительная часть АХОВ улету-</t>
  </si>
  <si>
    <t>для принятой скорости ветра составляет 90 градусов (Рис. 2).</t>
  </si>
  <si>
    <t xml:space="preserve"> Тип АХОВ-</t>
  </si>
  <si>
    <t xml:space="preserve"> Количество АХОВ - </t>
  </si>
  <si>
    <t xml:space="preserve"> Направление ветра - З</t>
  </si>
  <si>
    <t xml:space="preserve">   Рис. 2  Построение зоны заражения АХОВ при</t>
  </si>
  <si>
    <t xml:space="preserve"> 1.  Ознакомиться с общими сведениями п.1(Лист1).</t>
  </si>
  <si>
    <t xml:space="preserve"> 2. По указанию преподавателя выбрать вариант задания (см.</t>
  </si>
  <si>
    <t xml:space="preserve"> 4. Ввести в программу (Лист2) исходные данные из таблицы</t>
  </si>
  <si>
    <t xml:space="preserve"> 8. Окончательно подготовить Отчёт по работе (Лист3), </t>
  </si>
  <si>
    <t xml:space="preserve">      ческой обстановки (можно применить другой масштаб).</t>
  </si>
  <si>
    <t xml:space="preserve">  наружению АХОВ.</t>
  </si>
  <si>
    <t xml:space="preserve">  4. Проверка правильности хранения АХОВ.</t>
  </si>
  <si>
    <t xml:space="preserve">  6. Обволовывание ёмкостей АХОВ.</t>
  </si>
  <si>
    <t xml:space="preserve"> Наименование АХОВ -</t>
  </si>
  <si>
    <t xml:space="preserve"> Количество АХОВ в ёмкости  Q, кг</t>
  </si>
  <si>
    <r>
      <t xml:space="preserve"> Время испарения АХОВ (необвал.ёмкость)t</t>
    </r>
    <r>
      <rPr>
        <vertAlign val="subscript"/>
        <sz val="14"/>
        <rFont val="Times New Roman Cyr"/>
        <family val="1"/>
      </rPr>
      <t>ис</t>
    </r>
    <r>
      <rPr>
        <sz val="14"/>
        <rFont val="Times New Roman Cyr"/>
        <family val="1"/>
      </rPr>
      <t>,ч</t>
    </r>
  </si>
  <si>
    <r>
      <t xml:space="preserve"> Время испарения АХОВ (обвал.ёмкость) t</t>
    </r>
    <r>
      <rPr>
        <vertAlign val="subscript"/>
        <sz val="14"/>
        <rFont val="Times New Roman Cyr"/>
        <family val="1"/>
      </rPr>
      <t>ис</t>
    </r>
    <r>
      <rPr>
        <sz val="14"/>
        <rFont val="Times New Roman Cyr"/>
        <family val="1"/>
      </rPr>
      <t>,ч</t>
    </r>
  </si>
  <si>
    <r>
      <t xml:space="preserve"> Радиус зоны аварии при выбросе АХОВ  r</t>
    </r>
    <r>
      <rPr>
        <vertAlign val="subscript"/>
        <sz val="14"/>
        <rFont val="Times New Roman Cyr"/>
        <family val="1"/>
      </rPr>
      <t>0</t>
    </r>
    <r>
      <rPr>
        <sz val="14"/>
        <rFont val="Times New Roman Cyr"/>
        <family val="1"/>
      </rPr>
      <t>, м</t>
    </r>
  </si>
  <si>
    <t xml:space="preserve"> Время подхода к объекту зараженного облака АХОВ</t>
  </si>
  <si>
    <r>
      <t xml:space="preserve"> Время поражающего действия АХОВ (ч)  t</t>
    </r>
    <r>
      <rPr>
        <vertAlign val="subscript"/>
        <sz val="14"/>
        <rFont val="Times New Roman Cyr"/>
        <family val="1"/>
      </rPr>
      <t>пор1</t>
    </r>
    <r>
      <rPr>
        <sz val="14"/>
        <rFont val="Times New Roman Cyr"/>
        <family val="1"/>
      </rPr>
      <t>:</t>
    </r>
  </si>
  <si>
    <t>Потери людей на открытой местности (Рис.3)%</t>
  </si>
  <si>
    <t xml:space="preserve">Потери людей в зданиях (Рис.4), % </t>
  </si>
  <si>
    <t xml:space="preserve"> по лабораторной работе</t>
  </si>
  <si>
    <t>Наименование АХОВ -</t>
  </si>
  <si>
    <t xml:space="preserve">Количество АХОВ в ёмкости (т) - </t>
  </si>
  <si>
    <t>Время подхода к объекту АХОВ tпод., мин.-</t>
  </si>
  <si>
    <t>Время поражающего действия АХОВ tпор., ч-</t>
  </si>
  <si>
    <t>значение М27</t>
  </si>
  <si>
    <t xml:space="preserve">Повторить </t>
  </si>
  <si>
    <t>Тип АХОВ</t>
  </si>
  <si>
    <t>Количество АХОВ</t>
  </si>
  <si>
    <t>АХОВ -  Q;</t>
  </si>
  <si>
    <t xml:space="preserve">     вой клавиши мыши (панель инструментов появится внизу </t>
  </si>
  <si>
    <t xml:space="preserve">      шей по ней, и когда появятся ограничительные маркеры,</t>
  </si>
  <si>
    <t xml:space="preserve"> Наименование АХОВ</t>
  </si>
  <si>
    <t xml:space="preserve"> Количество АХОВ -  Q, кг</t>
  </si>
  <si>
    <t xml:space="preserve"> Направление ветра (С, Ю, З, В)</t>
  </si>
  <si>
    <t xml:space="preserve"> Способ установки ёмкости (обвалован-</t>
  </si>
  <si>
    <t xml:space="preserve"> Характер местности (открытая или</t>
  </si>
  <si>
    <t xml:space="preserve"> закрытая - населённый пункт)</t>
  </si>
  <si>
    <t xml:space="preserve"> Погодные условия (ясно, полуясно,</t>
  </si>
  <si>
    <t>открыт.</t>
  </si>
  <si>
    <t xml:space="preserve"> Количество АХОВ - Q, кг</t>
  </si>
  <si>
    <t xml:space="preserve"> Направление ветра(С, Ю, З, В)</t>
  </si>
  <si>
    <t>закрыт.</t>
  </si>
  <si>
    <t xml:space="preserve">             Характеристики АХОВ</t>
  </si>
  <si>
    <t xml:space="preserve">      вании (Лист3), выбрав соответствующий масштаб</t>
  </si>
  <si>
    <t xml:space="preserve">      (например, 1см. = 0,05; 0,1; 1; 10...км);</t>
  </si>
  <si>
    <t xml:space="preserve">Принимается состояние атмосферы </t>
  </si>
  <si>
    <t xml:space="preserve"> Рис. 1 Зона химического поражения</t>
  </si>
  <si>
    <t>лена площадью, образованной радиусом, равным глубине распро-</t>
  </si>
  <si>
    <t xml:space="preserve">   Площадь возможного химического поражения будет опреде- </t>
  </si>
  <si>
    <t>при прогнозировании и оценке химической обстановки.</t>
  </si>
  <si>
    <t xml:space="preserve"> 6. Внести в Отчёт (Лист3) полученные результаты.</t>
  </si>
  <si>
    <t xml:space="preserve"> который может быть распечатан или оформлен в рукописном</t>
  </si>
  <si>
    <t xml:space="preserve"> виде.</t>
  </si>
  <si>
    <t>Таблица 1</t>
  </si>
  <si>
    <t xml:space="preserve"> табл.1).</t>
  </si>
  <si>
    <t>таблице 1  в зависимости от скорости ветра, времени суток и</t>
  </si>
  <si>
    <t xml:space="preserve">  Варианты заданий</t>
  </si>
  <si>
    <t xml:space="preserve"> Прогнозирование и оценка </t>
  </si>
  <si>
    <t>химической обстановки</t>
  </si>
  <si>
    <t xml:space="preserve"> Прогнозирование и оценка химической обстановки </t>
  </si>
  <si>
    <t>при возможном выбросе АХОВ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</si>
</sst>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u val="single"/>
      <sz val="14"/>
      <name val="Times New Roman Cyr"/>
      <family val="1"/>
    </font>
    <font>
      <vertAlign val="subscript"/>
      <sz val="14"/>
      <name val="Times New Roman Cyr"/>
      <family val="1"/>
    </font>
    <font>
      <vertAlign val="superscript"/>
      <sz val="14"/>
      <name val="Times New Roman Cyr"/>
      <family val="1"/>
    </font>
    <font>
      <b/>
      <sz val="8"/>
      <name val="Arial Cyr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.25"/>
      <name val="Arial Cyr"/>
      <family val="0"/>
    </font>
    <font>
      <b/>
      <sz val="9"/>
      <name val="Arial Cyr"/>
      <family val="0"/>
    </font>
    <font>
      <b/>
      <u val="single"/>
      <sz val="8"/>
      <name val="Arial Cyr"/>
      <family val="2"/>
    </font>
    <font>
      <u val="single"/>
      <sz val="14"/>
      <color indexed="12"/>
      <name val="Times New Roman Cyr"/>
      <family val="1"/>
    </font>
    <font>
      <sz val="14"/>
      <color indexed="40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vertAlign val="subscript"/>
      <sz val="8"/>
      <name val="Times New Roman Cyr"/>
      <family val="1"/>
    </font>
    <font>
      <b/>
      <vertAlign val="subscript"/>
      <sz val="10"/>
      <name val="Times New Roman Cyr"/>
      <family val="1"/>
    </font>
    <font>
      <b/>
      <u val="single"/>
      <sz val="14"/>
      <name val="Times New Roman Cyr"/>
      <family val="1"/>
    </font>
    <font>
      <sz val="12"/>
      <name val="Times New Roman Cyr"/>
      <family val="1"/>
    </font>
    <font>
      <sz val="14"/>
      <color indexed="10"/>
      <name val="Times New Roman Cyr"/>
      <family val="1"/>
    </font>
    <font>
      <vertAlign val="subscript"/>
      <sz val="14"/>
      <color indexed="10"/>
      <name val="Times New Roman Cyr"/>
      <family val="1"/>
    </font>
    <font>
      <b/>
      <sz val="8"/>
      <color indexed="10"/>
      <name val="Arial Cyr"/>
      <family val="2"/>
    </font>
    <font>
      <b/>
      <sz val="9"/>
      <name val="Times New Roman Cyr"/>
      <family val="1"/>
    </font>
    <font>
      <b/>
      <i/>
      <sz val="14"/>
      <color indexed="40"/>
      <name val="Times New Roman Cyr"/>
      <family val="1"/>
    </font>
    <font>
      <b/>
      <i/>
      <sz val="14"/>
      <color indexed="23"/>
      <name val="Times New Roman Cyr"/>
      <family val="1"/>
    </font>
    <font>
      <b/>
      <i/>
      <sz val="14"/>
      <color indexed="45"/>
      <name val="Times New Roman Cyr"/>
      <family val="1"/>
    </font>
    <font>
      <u val="single"/>
      <sz val="8"/>
      <name val="Arial Cyr"/>
      <family val="2"/>
    </font>
    <font>
      <b/>
      <sz val="14"/>
      <color indexed="10"/>
      <name val="Times New Roman Cyr"/>
      <family val="1"/>
    </font>
    <font>
      <sz val="8"/>
      <name val="Times New Roman Cyr"/>
      <family val="1"/>
    </font>
    <font>
      <b/>
      <i/>
      <sz val="14"/>
      <color indexed="12"/>
      <name val="Times New Roman Cyr"/>
      <family val="1"/>
    </font>
    <font>
      <b/>
      <sz val="11.5"/>
      <name val="Arial Cyr"/>
      <family val="2"/>
    </font>
    <font>
      <b/>
      <sz val="12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9" fontId="1" fillId="0" borderId="0" xfId="17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5" fillId="0" borderId="0" xfId="0" applyFont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4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" fillId="0" borderId="4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27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4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43" xfId="0" applyFont="1" applyBorder="1" applyAlignment="1">
      <alignment/>
    </xf>
    <xf numFmtId="0" fontId="3" fillId="6" borderId="0" xfId="0" applyFont="1" applyFill="1" applyAlignment="1">
      <alignment/>
    </xf>
    <xf numFmtId="0" fontId="1" fillId="0" borderId="14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" fillId="4" borderId="41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0" borderId="28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" fontId="8" fillId="0" borderId="41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23" fillId="5" borderId="0" xfId="0" applyFont="1" applyFill="1" applyAlignment="1">
      <alignment/>
    </xf>
    <xf numFmtId="0" fontId="31" fillId="0" borderId="0" xfId="0" applyFont="1" applyAlignment="1">
      <alignment/>
    </xf>
    <xf numFmtId="0" fontId="2" fillId="5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" fillId="0" borderId="25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4" fillId="7" borderId="24" xfId="0" applyFont="1" applyFill="1" applyBorder="1" applyAlignment="1">
      <alignment horizontal="center"/>
    </xf>
    <xf numFmtId="0" fontId="34" fillId="7" borderId="25" xfId="0" applyFont="1" applyFill="1" applyBorder="1" applyAlignment="1">
      <alignment horizontal="center"/>
    </xf>
    <xf numFmtId="0" fontId="34" fillId="7" borderId="2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Рис. 3 Общие потери людей на открытой местности Роб.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Лист2!$A$55:$I$55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Лист2!$A$56:$I$56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7239462"/>
        <c:axId val="43828567"/>
      </c:scatterChart>
      <c:valAx>
        <c:axId val="27239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Обеспеченность противогазами Рп,%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828567"/>
        <c:crosses val="autoZero"/>
        <c:crossBetween val="midCat"/>
        <c:dispUnits/>
      </c:valAx>
      <c:valAx>
        <c:axId val="4382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Роб.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39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Рис. 4 Общие потери людей в зданиях Роб.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Лист2!$A$66:$I$66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Лист2!$A$67:$I$67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8912784"/>
        <c:axId val="60453009"/>
      </c:scatterChart>
      <c:valAx>
        <c:axId val="5891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Обеспеченность противогазами Рп,%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453009"/>
        <c:crosses val="autoZero"/>
        <c:crossBetween val="midCat"/>
        <c:dispUnits/>
      </c:valAx>
      <c:valAx>
        <c:axId val="60453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Роб.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2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56</xdr:row>
      <xdr:rowOff>142875</xdr:rowOff>
    </xdr:from>
    <xdr:to>
      <xdr:col>8</xdr:col>
      <xdr:colOff>371475</xdr:colOff>
      <xdr:row>56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09600" y="12306300"/>
          <a:ext cx="5400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54</xdr:row>
      <xdr:rowOff>76200</xdr:rowOff>
    </xdr:from>
    <xdr:to>
      <xdr:col>2</xdr:col>
      <xdr:colOff>38100</xdr:colOff>
      <xdr:row>56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0100" y="11915775"/>
          <a:ext cx="647700" cy="314325"/>
        </a:xfrm>
        <a:prstGeom prst="can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53</xdr:row>
      <xdr:rowOff>133350</xdr:rowOff>
    </xdr:from>
    <xdr:to>
      <xdr:col>1</xdr:col>
      <xdr:colOff>381000</xdr:colOff>
      <xdr:row>56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933450" y="11811000"/>
          <a:ext cx="152400" cy="371475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438150</xdr:colOff>
      <xdr:row>53</xdr:row>
      <xdr:rowOff>95250</xdr:rowOff>
    </xdr:from>
    <xdr:to>
      <xdr:col>1</xdr:col>
      <xdr:colOff>600075</xdr:colOff>
      <xdr:row>55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143000" y="11772900"/>
          <a:ext cx="161925" cy="361950"/>
        </a:xfrm>
        <a:prstGeom prst="irregularSeal2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219075</xdr:colOff>
      <xdr:row>49</xdr:row>
      <xdr:rowOff>228600</xdr:rowOff>
    </xdr:from>
    <xdr:to>
      <xdr:col>7</xdr:col>
      <xdr:colOff>133350</xdr:colOff>
      <xdr:row>54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28775" y="11163300"/>
          <a:ext cx="3438525" cy="819150"/>
        </a:xfrm>
        <a:prstGeom prst="cloudCallo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51</xdr:row>
      <xdr:rowOff>85725</xdr:rowOff>
    </xdr:from>
    <xdr:to>
      <xdr:col>2</xdr:col>
      <xdr:colOff>200025</xdr:colOff>
      <xdr:row>53</xdr:row>
      <xdr:rowOff>28575</xdr:rowOff>
    </xdr:to>
    <xdr:sp>
      <xdr:nvSpPr>
        <xdr:cNvPr id="6" name="AutoShape 8"/>
        <xdr:cNvSpPr>
          <a:spLocks/>
        </xdr:cNvSpPr>
      </xdr:nvSpPr>
      <xdr:spPr>
        <a:xfrm>
          <a:off x="809625" y="11439525"/>
          <a:ext cx="800100" cy="266700"/>
        </a:xfrm>
        <a:prstGeom prst="wedgeRectCallout">
          <a:avLst>
            <a:gd name="adj1" fmla="val -14384"/>
            <a:gd name="adj2" fmla="val 6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Ёмкость
СДЯВ</a:t>
          </a:r>
        </a:p>
      </xdr:txBody>
    </xdr:sp>
    <xdr:clientData/>
  </xdr:twoCellAnchor>
  <xdr:twoCellAnchor>
    <xdr:from>
      <xdr:col>1</xdr:col>
      <xdr:colOff>142875</xdr:colOff>
      <xdr:row>60</xdr:row>
      <xdr:rowOff>28575</xdr:rowOff>
    </xdr:from>
    <xdr:to>
      <xdr:col>1</xdr:col>
      <xdr:colOff>552450</xdr:colOff>
      <xdr:row>61</xdr:row>
      <xdr:rowOff>104775</xdr:rowOff>
    </xdr:to>
    <xdr:sp>
      <xdr:nvSpPr>
        <xdr:cNvPr id="7" name="Oval 10"/>
        <xdr:cNvSpPr>
          <a:spLocks/>
        </xdr:cNvSpPr>
      </xdr:nvSpPr>
      <xdr:spPr>
        <a:xfrm>
          <a:off x="847725" y="12973050"/>
          <a:ext cx="409575" cy="238125"/>
        </a:xfrm>
        <a:prstGeom prst="ellipse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60</xdr:row>
      <xdr:rowOff>152400</xdr:rowOff>
    </xdr:from>
    <xdr:to>
      <xdr:col>1</xdr:col>
      <xdr:colOff>142875</xdr:colOff>
      <xdr:row>60</xdr:row>
      <xdr:rowOff>152400</xdr:rowOff>
    </xdr:to>
    <xdr:sp>
      <xdr:nvSpPr>
        <xdr:cNvPr id="8" name="Line 11"/>
        <xdr:cNvSpPr>
          <a:spLocks/>
        </xdr:cNvSpPr>
      </xdr:nvSpPr>
      <xdr:spPr>
        <a:xfrm>
          <a:off x="847725" y="130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61</xdr:row>
      <xdr:rowOff>0</xdr:rowOff>
    </xdr:from>
    <xdr:to>
      <xdr:col>6</xdr:col>
      <xdr:colOff>647700</xdr:colOff>
      <xdr:row>61</xdr:row>
      <xdr:rowOff>0</xdr:rowOff>
    </xdr:to>
    <xdr:sp>
      <xdr:nvSpPr>
        <xdr:cNvPr id="9" name="Line 12"/>
        <xdr:cNvSpPr>
          <a:spLocks/>
        </xdr:cNvSpPr>
      </xdr:nvSpPr>
      <xdr:spPr>
        <a:xfrm>
          <a:off x="857250" y="131064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58</xdr:row>
      <xdr:rowOff>190500</xdr:rowOff>
    </xdr:from>
    <xdr:to>
      <xdr:col>6</xdr:col>
      <xdr:colOff>600075</xdr:colOff>
      <xdr:row>63</xdr:row>
      <xdr:rowOff>19050</xdr:rowOff>
    </xdr:to>
    <xdr:sp>
      <xdr:nvSpPr>
        <xdr:cNvPr id="10" name="Line 14"/>
        <xdr:cNvSpPr>
          <a:spLocks/>
        </xdr:cNvSpPr>
      </xdr:nvSpPr>
      <xdr:spPr>
        <a:xfrm>
          <a:off x="4829175" y="12677775"/>
          <a:ext cx="0" cy="771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58</xdr:row>
      <xdr:rowOff>171450</xdr:rowOff>
    </xdr:from>
    <xdr:to>
      <xdr:col>6</xdr:col>
      <xdr:colOff>628650</xdr:colOff>
      <xdr:row>60</xdr:row>
      <xdr:rowOff>28575</xdr:rowOff>
    </xdr:to>
    <xdr:sp>
      <xdr:nvSpPr>
        <xdr:cNvPr id="11" name="Line 15"/>
        <xdr:cNvSpPr>
          <a:spLocks/>
        </xdr:cNvSpPr>
      </xdr:nvSpPr>
      <xdr:spPr>
        <a:xfrm flipV="1">
          <a:off x="1047750" y="12658725"/>
          <a:ext cx="381000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61</xdr:row>
      <xdr:rowOff>104775</xdr:rowOff>
    </xdr:from>
    <xdr:to>
      <xdr:col>6</xdr:col>
      <xdr:colOff>590550</xdr:colOff>
      <xdr:row>63</xdr:row>
      <xdr:rowOff>0</xdr:rowOff>
    </xdr:to>
    <xdr:sp>
      <xdr:nvSpPr>
        <xdr:cNvPr id="12" name="Line 16"/>
        <xdr:cNvSpPr>
          <a:spLocks/>
        </xdr:cNvSpPr>
      </xdr:nvSpPr>
      <xdr:spPr>
        <a:xfrm>
          <a:off x="1057275" y="13211175"/>
          <a:ext cx="376237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58</xdr:row>
      <xdr:rowOff>180975</xdr:rowOff>
    </xdr:from>
    <xdr:to>
      <xdr:col>1</xdr:col>
      <xdr:colOff>352425</xdr:colOff>
      <xdr:row>64</xdr:row>
      <xdr:rowOff>123825</xdr:rowOff>
    </xdr:to>
    <xdr:sp>
      <xdr:nvSpPr>
        <xdr:cNvPr id="13" name="Line 18"/>
        <xdr:cNvSpPr>
          <a:spLocks/>
        </xdr:cNvSpPr>
      </xdr:nvSpPr>
      <xdr:spPr>
        <a:xfrm>
          <a:off x="1057275" y="126682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62</xdr:row>
      <xdr:rowOff>152400</xdr:rowOff>
    </xdr:from>
    <xdr:to>
      <xdr:col>6</xdr:col>
      <xdr:colOff>600075</xdr:colOff>
      <xdr:row>65</xdr:row>
      <xdr:rowOff>47625</xdr:rowOff>
    </xdr:to>
    <xdr:sp>
      <xdr:nvSpPr>
        <xdr:cNvPr id="14" name="Line 19"/>
        <xdr:cNvSpPr>
          <a:spLocks/>
        </xdr:cNvSpPr>
      </xdr:nvSpPr>
      <xdr:spPr>
        <a:xfrm>
          <a:off x="4829175" y="134207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64</xdr:row>
      <xdr:rowOff>76200</xdr:rowOff>
    </xdr:from>
    <xdr:to>
      <xdr:col>6</xdr:col>
      <xdr:colOff>609600</xdr:colOff>
      <xdr:row>64</xdr:row>
      <xdr:rowOff>76200</xdr:rowOff>
    </xdr:to>
    <xdr:sp>
      <xdr:nvSpPr>
        <xdr:cNvPr id="15" name="Line 22"/>
        <xdr:cNvSpPr>
          <a:spLocks/>
        </xdr:cNvSpPr>
      </xdr:nvSpPr>
      <xdr:spPr>
        <a:xfrm>
          <a:off x="1057275" y="136683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9525</xdr:rowOff>
    </xdr:from>
    <xdr:to>
      <xdr:col>5</xdr:col>
      <xdr:colOff>0</xdr:colOff>
      <xdr:row>63</xdr:row>
      <xdr:rowOff>95250</xdr:rowOff>
    </xdr:to>
    <xdr:sp>
      <xdr:nvSpPr>
        <xdr:cNvPr id="16" name="Line 26"/>
        <xdr:cNvSpPr>
          <a:spLocks/>
        </xdr:cNvSpPr>
      </xdr:nvSpPr>
      <xdr:spPr>
        <a:xfrm>
          <a:off x="3524250" y="13115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63</xdr:row>
      <xdr:rowOff>47625</xdr:rowOff>
    </xdr:from>
    <xdr:to>
      <xdr:col>5</xdr:col>
      <xdr:colOff>19050</xdr:colOff>
      <xdr:row>63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1066800" y="134778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59</xdr:row>
      <xdr:rowOff>9525</xdr:rowOff>
    </xdr:from>
    <xdr:to>
      <xdr:col>2</xdr:col>
      <xdr:colOff>19050</xdr:colOff>
      <xdr:row>60</xdr:row>
      <xdr:rowOff>152400</xdr:rowOff>
    </xdr:to>
    <xdr:sp>
      <xdr:nvSpPr>
        <xdr:cNvPr id="18" name="Line 28"/>
        <xdr:cNvSpPr>
          <a:spLocks/>
        </xdr:cNvSpPr>
      </xdr:nvSpPr>
      <xdr:spPr>
        <a:xfrm flipV="1">
          <a:off x="1066800" y="12725400"/>
          <a:ext cx="361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9525</xdr:rowOff>
    </xdr:from>
    <xdr:to>
      <xdr:col>2</xdr:col>
      <xdr:colOff>581025</xdr:colOff>
      <xdr:row>59</xdr:row>
      <xdr:rowOff>9525</xdr:rowOff>
    </xdr:to>
    <xdr:sp>
      <xdr:nvSpPr>
        <xdr:cNvPr id="19" name="Line 30"/>
        <xdr:cNvSpPr>
          <a:spLocks/>
        </xdr:cNvSpPr>
      </xdr:nvSpPr>
      <xdr:spPr>
        <a:xfrm>
          <a:off x="1428750" y="12725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47625</xdr:colOff>
      <xdr:row>58</xdr:row>
      <xdr:rowOff>38100</xdr:rowOff>
    </xdr:from>
    <xdr:ext cx="85725" cy="171450"/>
    <xdr:sp>
      <xdr:nvSpPr>
        <xdr:cNvPr id="20" name="TextBox 34"/>
        <xdr:cNvSpPr txBox="1">
          <a:spLocks noChangeArrowheads="1"/>
        </xdr:cNvSpPr>
      </xdr:nvSpPr>
      <xdr:spPr>
        <a:xfrm>
          <a:off x="1457325" y="12525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58</xdr:row>
      <xdr:rowOff>66675</xdr:rowOff>
    </xdr:from>
    <xdr:ext cx="85725" cy="171450"/>
    <xdr:sp>
      <xdr:nvSpPr>
        <xdr:cNvPr id="21" name="TextBox 35"/>
        <xdr:cNvSpPr txBox="1">
          <a:spLocks noChangeArrowheads="1"/>
        </xdr:cNvSpPr>
      </xdr:nvSpPr>
      <xdr:spPr>
        <a:xfrm>
          <a:off x="1628775" y="125539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533400</xdr:colOff>
      <xdr:row>58</xdr:row>
      <xdr:rowOff>0</xdr:rowOff>
    </xdr:from>
    <xdr:ext cx="85725" cy="171450"/>
    <xdr:sp>
      <xdr:nvSpPr>
        <xdr:cNvPr id="22" name="TextBox 36"/>
        <xdr:cNvSpPr txBox="1">
          <a:spLocks noChangeArrowheads="1"/>
        </xdr:cNvSpPr>
      </xdr:nvSpPr>
      <xdr:spPr>
        <a:xfrm>
          <a:off x="533400" y="124872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476250</xdr:colOff>
      <xdr:row>63</xdr:row>
      <xdr:rowOff>104775</xdr:rowOff>
    </xdr:from>
    <xdr:ext cx="161925" cy="142875"/>
    <xdr:sp>
      <xdr:nvSpPr>
        <xdr:cNvPr id="23" name="TextBox 37"/>
        <xdr:cNvSpPr txBox="1">
          <a:spLocks noChangeArrowheads="1"/>
        </xdr:cNvSpPr>
      </xdr:nvSpPr>
      <xdr:spPr>
        <a:xfrm>
          <a:off x="2590800" y="135350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Г</a:t>
          </a:r>
        </a:p>
      </xdr:txBody>
    </xdr:sp>
    <xdr:clientData/>
  </xdr:oneCellAnchor>
  <xdr:oneCellAnchor>
    <xdr:from>
      <xdr:col>3</xdr:col>
      <xdr:colOff>95250</xdr:colOff>
      <xdr:row>62</xdr:row>
      <xdr:rowOff>57150</xdr:rowOff>
    </xdr:from>
    <xdr:ext cx="180975" cy="133350"/>
    <xdr:sp>
      <xdr:nvSpPr>
        <xdr:cNvPr id="24" name="TextBox 38"/>
        <xdr:cNvSpPr txBox="1">
          <a:spLocks noChangeArrowheads="1"/>
        </xdr:cNvSpPr>
      </xdr:nvSpPr>
      <xdr:spPr>
        <a:xfrm>
          <a:off x="2209800" y="1332547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R</a:t>
          </a:r>
        </a:p>
      </xdr:txBody>
    </xdr:sp>
    <xdr:clientData/>
  </xdr:oneCellAnchor>
  <xdr:oneCellAnchor>
    <xdr:from>
      <xdr:col>5</xdr:col>
      <xdr:colOff>219075</xdr:colOff>
      <xdr:row>61</xdr:row>
      <xdr:rowOff>57150</xdr:rowOff>
    </xdr:from>
    <xdr:ext cx="561975" cy="133350"/>
    <xdr:sp>
      <xdr:nvSpPr>
        <xdr:cNvPr id="25" name="TextBox 39"/>
        <xdr:cNvSpPr txBox="1">
          <a:spLocks noChangeArrowheads="1"/>
        </xdr:cNvSpPr>
      </xdr:nvSpPr>
      <xdr:spPr>
        <a:xfrm>
          <a:off x="3743325" y="13163550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Объект</a:t>
          </a:r>
        </a:p>
      </xdr:txBody>
    </xdr:sp>
    <xdr:clientData/>
  </xdr:oneCellAnchor>
  <xdr:oneCellAnchor>
    <xdr:from>
      <xdr:col>0</xdr:col>
      <xdr:colOff>400050</xdr:colOff>
      <xdr:row>61</xdr:row>
      <xdr:rowOff>123825</xdr:rowOff>
    </xdr:from>
    <xdr:ext cx="647700" cy="257175"/>
    <xdr:sp>
      <xdr:nvSpPr>
        <xdr:cNvPr id="26" name="TextBox 40"/>
        <xdr:cNvSpPr txBox="1">
          <a:spLocks noChangeArrowheads="1"/>
        </xdr:cNvSpPr>
      </xdr:nvSpPr>
      <xdr:spPr>
        <a:xfrm>
          <a:off x="400050" y="13230225"/>
          <a:ext cx="647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Очаг
выброса</a:t>
          </a:r>
        </a:p>
      </xdr:txBody>
    </xdr:sp>
    <xdr:clientData/>
  </xdr:oneCellAnchor>
  <xdr:twoCellAnchor>
    <xdr:from>
      <xdr:col>0</xdr:col>
      <xdr:colOff>561975</xdr:colOff>
      <xdr:row>59</xdr:row>
      <xdr:rowOff>180975</xdr:rowOff>
    </xdr:from>
    <xdr:to>
      <xdr:col>1</xdr:col>
      <xdr:colOff>257175</xdr:colOff>
      <xdr:row>60</xdr:row>
      <xdr:rowOff>114300</xdr:rowOff>
    </xdr:to>
    <xdr:sp>
      <xdr:nvSpPr>
        <xdr:cNvPr id="27" name="Line 41"/>
        <xdr:cNvSpPr>
          <a:spLocks/>
        </xdr:cNvSpPr>
      </xdr:nvSpPr>
      <xdr:spPr>
        <a:xfrm flipH="1" flipV="1">
          <a:off x="561975" y="12896850"/>
          <a:ext cx="400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361950</xdr:colOff>
      <xdr:row>59</xdr:row>
      <xdr:rowOff>38100</xdr:rowOff>
    </xdr:from>
    <xdr:ext cx="85725" cy="171450"/>
    <xdr:sp>
      <xdr:nvSpPr>
        <xdr:cNvPr id="28" name="TextBox 42"/>
        <xdr:cNvSpPr txBox="1">
          <a:spLocks noChangeArrowheads="1"/>
        </xdr:cNvSpPr>
      </xdr:nvSpPr>
      <xdr:spPr>
        <a:xfrm>
          <a:off x="361950" y="12753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609600</xdr:colOff>
      <xdr:row>58</xdr:row>
      <xdr:rowOff>180975</xdr:rowOff>
    </xdr:from>
    <xdr:to>
      <xdr:col>7</xdr:col>
      <xdr:colOff>409575</xdr:colOff>
      <xdr:row>58</xdr:row>
      <xdr:rowOff>180975</xdr:rowOff>
    </xdr:to>
    <xdr:sp>
      <xdr:nvSpPr>
        <xdr:cNvPr id="29" name="Line 43"/>
        <xdr:cNvSpPr>
          <a:spLocks/>
        </xdr:cNvSpPr>
      </xdr:nvSpPr>
      <xdr:spPr>
        <a:xfrm>
          <a:off x="4838700" y="126682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63</xdr:row>
      <xdr:rowOff>9525</xdr:rowOff>
    </xdr:from>
    <xdr:to>
      <xdr:col>7</xdr:col>
      <xdr:colOff>409575</xdr:colOff>
      <xdr:row>63</xdr:row>
      <xdr:rowOff>9525</xdr:rowOff>
    </xdr:to>
    <xdr:sp>
      <xdr:nvSpPr>
        <xdr:cNvPr id="30" name="Line 44"/>
        <xdr:cNvSpPr>
          <a:spLocks/>
        </xdr:cNvSpPr>
      </xdr:nvSpPr>
      <xdr:spPr>
        <a:xfrm>
          <a:off x="4857750" y="13439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58</xdr:row>
      <xdr:rowOff>180975</xdr:rowOff>
    </xdr:from>
    <xdr:to>
      <xdr:col>7</xdr:col>
      <xdr:colOff>171450</xdr:colOff>
      <xdr:row>63</xdr:row>
      <xdr:rowOff>9525</xdr:rowOff>
    </xdr:to>
    <xdr:sp>
      <xdr:nvSpPr>
        <xdr:cNvPr id="31" name="Line 45"/>
        <xdr:cNvSpPr>
          <a:spLocks/>
        </xdr:cNvSpPr>
      </xdr:nvSpPr>
      <xdr:spPr>
        <a:xfrm>
          <a:off x="5105400" y="126682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295275</xdr:colOff>
      <xdr:row>60</xdr:row>
      <xdr:rowOff>76200</xdr:rowOff>
    </xdr:from>
    <xdr:ext cx="209550" cy="142875"/>
    <xdr:sp>
      <xdr:nvSpPr>
        <xdr:cNvPr id="32" name="TextBox 46"/>
        <xdr:cNvSpPr txBox="1">
          <a:spLocks noChangeArrowheads="1"/>
        </xdr:cNvSpPr>
      </xdr:nvSpPr>
      <xdr:spPr>
        <a:xfrm>
          <a:off x="5229225" y="130206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Ш</a:t>
          </a:r>
        </a:p>
      </xdr:txBody>
    </xdr:sp>
    <xdr:clientData/>
  </xdr:oneCellAnchor>
  <xdr:oneCellAnchor>
    <xdr:from>
      <xdr:col>0</xdr:col>
      <xdr:colOff>400050</xdr:colOff>
      <xdr:row>57</xdr:row>
      <xdr:rowOff>28575</xdr:rowOff>
    </xdr:from>
    <xdr:ext cx="828675" cy="133350"/>
    <xdr:sp>
      <xdr:nvSpPr>
        <xdr:cNvPr id="33" name="TextBox 48"/>
        <xdr:cNvSpPr txBox="1">
          <a:spLocks noChangeArrowheads="1"/>
        </xdr:cNvSpPr>
      </xdr:nvSpPr>
      <xdr:spPr>
        <a:xfrm>
          <a:off x="400050" y="123539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Тип АХОВ -</a:t>
          </a:r>
        </a:p>
      </xdr:txBody>
    </xdr:sp>
    <xdr:clientData/>
  </xdr:oneCellAnchor>
  <xdr:oneCellAnchor>
    <xdr:from>
      <xdr:col>2</xdr:col>
      <xdr:colOff>0</xdr:colOff>
      <xdr:row>57</xdr:row>
      <xdr:rowOff>28575</xdr:rowOff>
    </xdr:from>
    <xdr:ext cx="581025" cy="142875"/>
    <xdr:sp>
      <xdr:nvSpPr>
        <xdr:cNvPr id="34" name="TextBox 49"/>
        <xdr:cNvSpPr txBox="1">
          <a:spLocks noChangeArrowheads="1"/>
        </xdr:cNvSpPr>
      </xdr:nvSpPr>
      <xdr:spPr>
        <a:xfrm>
          <a:off x="1409700" y="123539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Кол-во-</a:t>
          </a:r>
        </a:p>
      </xdr:txBody>
    </xdr:sp>
    <xdr:clientData/>
  </xdr:oneCellAnchor>
  <xdr:oneCellAnchor>
    <xdr:from>
      <xdr:col>0</xdr:col>
      <xdr:colOff>400050</xdr:colOff>
      <xdr:row>58</xdr:row>
      <xdr:rowOff>0</xdr:rowOff>
    </xdr:from>
    <xdr:ext cx="552450" cy="171450"/>
    <xdr:sp>
      <xdr:nvSpPr>
        <xdr:cNvPr id="35" name="TextBox 50"/>
        <xdr:cNvSpPr txBox="1">
          <a:spLocks noChangeArrowheads="1"/>
        </xdr:cNvSpPr>
      </xdr:nvSpPr>
      <xdr:spPr>
        <a:xfrm>
          <a:off x="400050" y="12487275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Время-</a:t>
          </a:r>
        </a:p>
      </xdr:txBody>
    </xdr:sp>
    <xdr:clientData/>
  </xdr:oneCellAnchor>
  <xdr:oneCellAnchor>
    <xdr:from>
      <xdr:col>1</xdr:col>
      <xdr:colOff>400050</xdr:colOff>
      <xdr:row>58</xdr:row>
      <xdr:rowOff>0</xdr:rowOff>
    </xdr:from>
    <xdr:ext cx="457200" cy="171450"/>
    <xdr:sp>
      <xdr:nvSpPr>
        <xdr:cNvPr id="36" name="TextBox 51"/>
        <xdr:cNvSpPr txBox="1">
          <a:spLocks noChangeArrowheads="1"/>
        </xdr:cNvSpPr>
      </xdr:nvSpPr>
      <xdr:spPr>
        <a:xfrm>
          <a:off x="1104900" y="124872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Дата-</a:t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162050" cy="142875"/>
    <xdr:sp>
      <xdr:nvSpPr>
        <xdr:cNvPr id="37" name="TextBox 52"/>
        <xdr:cNvSpPr txBox="1">
          <a:spLocks noChangeArrowheads="1"/>
        </xdr:cNvSpPr>
      </xdr:nvSpPr>
      <xdr:spPr>
        <a:xfrm>
          <a:off x="2114550" y="12325350"/>
          <a:ext cx="1162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Скорость ветра-</a:t>
          </a:r>
        </a:p>
      </xdr:txBody>
    </xdr:sp>
    <xdr:clientData/>
  </xdr:oneCellAnchor>
  <xdr:oneCellAnchor>
    <xdr:from>
      <xdr:col>4</xdr:col>
      <xdr:colOff>476250</xdr:colOff>
      <xdr:row>57</xdr:row>
      <xdr:rowOff>0</xdr:rowOff>
    </xdr:from>
    <xdr:ext cx="1000125" cy="142875"/>
    <xdr:sp>
      <xdr:nvSpPr>
        <xdr:cNvPr id="38" name="TextBox 53"/>
        <xdr:cNvSpPr txBox="1">
          <a:spLocks noChangeArrowheads="1"/>
        </xdr:cNvSpPr>
      </xdr:nvSpPr>
      <xdr:spPr>
        <a:xfrm>
          <a:off x="3295650" y="12325350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Направление-</a:t>
          </a:r>
        </a:p>
      </xdr:txBody>
    </xdr:sp>
    <xdr:clientData/>
  </xdr:oneCellAnchor>
  <xdr:oneCellAnchor>
    <xdr:from>
      <xdr:col>3</xdr:col>
      <xdr:colOff>47625</xdr:colOff>
      <xdr:row>58</xdr:row>
      <xdr:rowOff>0</xdr:rowOff>
    </xdr:from>
    <xdr:ext cx="1638300" cy="171450"/>
    <xdr:sp>
      <xdr:nvSpPr>
        <xdr:cNvPr id="39" name="TextBox 54"/>
        <xdr:cNvSpPr txBox="1">
          <a:spLocks noChangeArrowheads="1"/>
        </xdr:cNvSpPr>
      </xdr:nvSpPr>
      <xdr:spPr>
        <a:xfrm>
          <a:off x="2162175" y="12487275"/>
          <a:ext cx="1638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Состояние атмосферы-</a:t>
          </a:r>
        </a:p>
      </xdr:txBody>
    </xdr:sp>
    <xdr:clientData/>
  </xdr:oneCellAnchor>
  <xdr:twoCellAnchor>
    <xdr:from>
      <xdr:col>0</xdr:col>
      <xdr:colOff>342900</xdr:colOff>
      <xdr:row>57</xdr:row>
      <xdr:rowOff>152400</xdr:rowOff>
    </xdr:from>
    <xdr:to>
      <xdr:col>6</xdr:col>
      <xdr:colOff>190500</xdr:colOff>
      <xdr:row>57</xdr:row>
      <xdr:rowOff>152400</xdr:rowOff>
    </xdr:to>
    <xdr:sp>
      <xdr:nvSpPr>
        <xdr:cNvPr id="40" name="Line 55"/>
        <xdr:cNvSpPr>
          <a:spLocks/>
        </xdr:cNvSpPr>
      </xdr:nvSpPr>
      <xdr:spPr>
        <a:xfrm>
          <a:off x="342900" y="12477750"/>
          <a:ext cx="4076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60</xdr:row>
      <xdr:rowOff>9525</xdr:rowOff>
    </xdr:from>
    <xdr:to>
      <xdr:col>2</xdr:col>
      <xdr:colOff>57150</xdr:colOff>
      <xdr:row>61</xdr:row>
      <xdr:rowOff>123825</xdr:rowOff>
    </xdr:to>
    <xdr:sp>
      <xdr:nvSpPr>
        <xdr:cNvPr id="41" name="Line 56"/>
        <xdr:cNvSpPr>
          <a:spLocks/>
        </xdr:cNvSpPr>
      </xdr:nvSpPr>
      <xdr:spPr>
        <a:xfrm flipV="1">
          <a:off x="1466850" y="12954000"/>
          <a:ext cx="0" cy="276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59</xdr:row>
      <xdr:rowOff>161925</xdr:rowOff>
    </xdr:from>
    <xdr:to>
      <xdr:col>2</xdr:col>
      <xdr:colOff>438150</xdr:colOff>
      <xdr:row>61</xdr:row>
      <xdr:rowOff>152400</xdr:rowOff>
    </xdr:to>
    <xdr:sp>
      <xdr:nvSpPr>
        <xdr:cNvPr id="42" name="Line 58"/>
        <xdr:cNvSpPr>
          <a:spLocks/>
        </xdr:cNvSpPr>
      </xdr:nvSpPr>
      <xdr:spPr>
        <a:xfrm flipV="1">
          <a:off x="1847850" y="12877800"/>
          <a:ext cx="0" cy="3810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59</xdr:row>
      <xdr:rowOff>161925</xdr:rowOff>
    </xdr:from>
    <xdr:to>
      <xdr:col>3</xdr:col>
      <xdr:colOff>104775</xdr:colOff>
      <xdr:row>62</xdr:row>
      <xdr:rowOff>9525</xdr:rowOff>
    </xdr:to>
    <xdr:sp>
      <xdr:nvSpPr>
        <xdr:cNvPr id="43" name="Line 59"/>
        <xdr:cNvSpPr>
          <a:spLocks/>
        </xdr:cNvSpPr>
      </xdr:nvSpPr>
      <xdr:spPr>
        <a:xfrm flipV="1">
          <a:off x="2219325" y="12877800"/>
          <a:ext cx="0" cy="4000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123825</xdr:rowOff>
    </xdr:from>
    <xdr:to>
      <xdr:col>3</xdr:col>
      <xdr:colOff>476250</xdr:colOff>
      <xdr:row>62</xdr:row>
      <xdr:rowOff>28575</xdr:rowOff>
    </xdr:to>
    <xdr:sp>
      <xdr:nvSpPr>
        <xdr:cNvPr id="44" name="Line 60"/>
        <xdr:cNvSpPr>
          <a:spLocks/>
        </xdr:cNvSpPr>
      </xdr:nvSpPr>
      <xdr:spPr>
        <a:xfrm flipV="1">
          <a:off x="2590800" y="12839700"/>
          <a:ext cx="0" cy="4572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59</xdr:row>
      <xdr:rowOff>95250</xdr:rowOff>
    </xdr:from>
    <xdr:to>
      <xdr:col>4</xdr:col>
      <xdr:colOff>142875</xdr:colOff>
      <xdr:row>62</xdr:row>
      <xdr:rowOff>66675</xdr:rowOff>
    </xdr:to>
    <xdr:sp>
      <xdr:nvSpPr>
        <xdr:cNvPr id="45" name="Line 61"/>
        <xdr:cNvSpPr>
          <a:spLocks/>
        </xdr:cNvSpPr>
      </xdr:nvSpPr>
      <xdr:spPr>
        <a:xfrm flipV="1">
          <a:off x="2962275" y="12811125"/>
          <a:ext cx="0" cy="5238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476250</xdr:colOff>
      <xdr:row>59</xdr:row>
      <xdr:rowOff>76200</xdr:rowOff>
    </xdr:from>
    <xdr:to>
      <xdr:col>4</xdr:col>
      <xdr:colOff>476250</xdr:colOff>
      <xdr:row>62</xdr:row>
      <xdr:rowOff>66675</xdr:rowOff>
    </xdr:to>
    <xdr:sp>
      <xdr:nvSpPr>
        <xdr:cNvPr id="46" name="Line 62"/>
        <xdr:cNvSpPr>
          <a:spLocks/>
        </xdr:cNvSpPr>
      </xdr:nvSpPr>
      <xdr:spPr>
        <a:xfrm flipV="1">
          <a:off x="3295650" y="12792075"/>
          <a:ext cx="0" cy="5429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59</xdr:row>
      <xdr:rowOff>47625</xdr:rowOff>
    </xdr:from>
    <xdr:to>
      <xdr:col>5</xdr:col>
      <xdr:colOff>123825</xdr:colOff>
      <xdr:row>62</xdr:row>
      <xdr:rowOff>95250</xdr:rowOff>
    </xdr:to>
    <xdr:sp>
      <xdr:nvSpPr>
        <xdr:cNvPr id="47" name="Line 63"/>
        <xdr:cNvSpPr>
          <a:spLocks/>
        </xdr:cNvSpPr>
      </xdr:nvSpPr>
      <xdr:spPr>
        <a:xfrm flipV="1">
          <a:off x="3648075" y="12763500"/>
          <a:ext cx="0" cy="6000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59</xdr:row>
      <xdr:rowOff>28575</xdr:rowOff>
    </xdr:from>
    <xdr:to>
      <xdr:col>5</xdr:col>
      <xdr:colOff>447675</xdr:colOff>
      <xdr:row>62</xdr:row>
      <xdr:rowOff>104775</xdr:rowOff>
    </xdr:to>
    <xdr:sp>
      <xdr:nvSpPr>
        <xdr:cNvPr id="48" name="Line 65"/>
        <xdr:cNvSpPr>
          <a:spLocks/>
        </xdr:cNvSpPr>
      </xdr:nvSpPr>
      <xdr:spPr>
        <a:xfrm flipV="1">
          <a:off x="3971925" y="12744450"/>
          <a:ext cx="0" cy="6286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58</xdr:row>
      <xdr:rowOff>180975</xdr:rowOff>
    </xdr:from>
    <xdr:to>
      <xdr:col>6</xdr:col>
      <xdr:colOff>171450</xdr:colOff>
      <xdr:row>62</xdr:row>
      <xdr:rowOff>133350</xdr:rowOff>
    </xdr:to>
    <xdr:sp>
      <xdr:nvSpPr>
        <xdr:cNvPr id="49" name="Line 66"/>
        <xdr:cNvSpPr>
          <a:spLocks/>
        </xdr:cNvSpPr>
      </xdr:nvSpPr>
      <xdr:spPr>
        <a:xfrm flipV="1">
          <a:off x="4400550" y="12668250"/>
          <a:ext cx="0" cy="7334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19050</xdr:rowOff>
    </xdr:from>
    <xdr:to>
      <xdr:col>6</xdr:col>
      <xdr:colOff>104775</xdr:colOff>
      <xdr:row>94</xdr:row>
      <xdr:rowOff>0</xdr:rowOff>
    </xdr:to>
    <xdr:sp>
      <xdr:nvSpPr>
        <xdr:cNvPr id="50" name="Line 70"/>
        <xdr:cNvSpPr>
          <a:spLocks/>
        </xdr:cNvSpPr>
      </xdr:nvSpPr>
      <xdr:spPr>
        <a:xfrm flipV="1">
          <a:off x="3524250" y="19640550"/>
          <a:ext cx="8096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93</xdr:row>
      <xdr:rowOff>219075</xdr:rowOff>
    </xdr:from>
    <xdr:to>
      <xdr:col>6</xdr:col>
      <xdr:colOff>104775</xdr:colOff>
      <xdr:row>96</xdr:row>
      <xdr:rowOff>190500</xdr:rowOff>
    </xdr:to>
    <xdr:sp>
      <xdr:nvSpPr>
        <xdr:cNvPr id="51" name="Line 73"/>
        <xdr:cNvSpPr>
          <a:spLocks/>
        </xdr:cNvSpPr>
      </xdr:nvSpPr>
      <xdr:spPr>
        <a:xfrm>
          <a:off x="3543300" y="20297775"/>
          <a:ext cx="79057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91</xdr:row>
      <xdr:rowOff>19050</xdr:rowOff>
    </xdr:from>
    <xdr:to>
      <xdr:col>6</xdr:col>
      <xdr:colOff>104775</xdr:colOff>
      <xdr:row>96</xdr:row>
      <xdr:rowOff>190500</xdr:rowOff>
    </xdr:to>
    <xdr:sp>
      <xdr:nvSpPr>
        <xdr:cNvPr id="52" name="Line 74"/>
        <xdr:cNvSpPr>
          <a:spLocks/>
        </xdr:cNvSpPr>
      </xdr:nvSpPr>
      <xdr:spPr>
        <a:xfrm>
          <a:off x="4333875" y="19640550"/>
          <a:ext cx="0" cy="1247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94</xdr:row>
      <xdr:rowOff>0</xdr:rowOff>
    </xdr:from>
    <xdr:to>
      <xdr:col>6</xdr:col>
      <xdr:colOff>104775</xdr:colOff>
      <xdr:row>94</xdr:row>
      <xdr:rowOff>0</xdr:rowOff>
    </xdr:to>
    <xdr:sp>
      <xdr:nvSpPr>
        <xdr:cNvPr id="53" name="Line 75"/>
        <xdr:cNvSpPr>
          <a:spLocks/>
        </xdr:cNvSpPr>
      </xdr:nvSpPr>
      <xdr:spPr>
        <a:xfrm>
          <a:off x="3562350" y="20307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361950</xdr:colOff>
      <xdr:row>93</xdr:row>
      <xdr:rowOff>47625</xdr:rowOff>
    </xdr:from>
    <xdr:ext cx="161925" cy="200025"/>
    <xdr:sp>
      <xdr:nvSpPr>
        <xdr:cNvPr id="54" name="TextBox 76"/>
        <xdr:cNvSpPr txBox="1">
          <a:spLocks noChangeArrowheads="1"/>
        </xdr:cNvSpPr>
      </xdr:nvSpPr>
      <xdr:spPr>
        <a:xfrm>
          <a:off x="3886200" y="201263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Г</a:t>
          </a:r>
        </a:p>
      </xdr:txBody>
    </xdr:sp>
    <xdr:clientData/>
  </xdr:oneCellAnchor>
  <xdr:twoCellAnchor>
    <xdr:from>
      <xdr:col>3</xdr:col>
      <xdr:colOff>19050</xdr:colOff>
      <xdr:row>94</xdr:row>
      <xdr:rowOff>9525</xdr:rowOff>
    </xdr:from>
    <xdr:to>
      <xdr:col>7</xdr:col>
      <xdr:colOff>57150</xdr:colOff>
      <xdr:row>94</xdr:row>
      <xdr:rowOff>9525</xdr:rowOff>
    </xdr:to>
    <xdr:sp>
      <xdr:nvSpPr>
        <xdr:cNvPr id="55" name="Line 80"/>
        <xdr:cNvSpPr>
          <a:spLocks/>
        </xdr:cNvSpPr>
      </xdr:nvSpPr>
      <xdr:spPr>
        <a:xfrm>
          <a:off x="2133600" y="203168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91</xdr:row>
      <xdr:rowOff>0</xdr:rowOff>
    </xdr:from>
    <xdr:to>
      <xdr:col>5</xdr:col>
      <xdr:colOff>19050</xdr:colOff>
      <xdr:row>97</xdr:row>
      <xdr:rowOff>9525</xdr:rowOff>
    </xdr:to>
    <xdr:sp>
      <xdr:nvSpPr>
        <xdr:cNvPr id="56" name="Line 81"/>
        <xdr:cNvSpPr>
          <a:spLocks/>
        </xdr:cNvSpPr>
      </xdr:nvSpPr>
      <xdr:spPr>
        <a:xfrm flipV="1">
          <a:off x="3543300" y="1962150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552450</xdr:colOff>
      <xdr:row>94</xdr:row>
      <xdr:rowOff>209550</xdr:rowOff>
    </xdr:from>
    <xdr:to>
      <xdr:col>4</xdr:col>
      <xdr:colOff>419100</xdr:colOff>
      <xdr:row>96</xdr:row>
      <xdr:rowOff>180975</xdr:rowOff>
    </xdr:to>
    <xdr:sp>
      <xdr:nvSpPr>
        <xdr:cNvPr id="57" name="AutoShape 82"/>
        <xdr:cNvSpPr>
          <a:spLocks/>
        </xdr:cNvSpPr>
      </xdr:nvSpPr>
      <xdr:spPr>
        <a:xfrm>
          <a:off x="2667000" y="20516850"/>
          <a:ext cx="571500" cy="361950"/>
        </a:xfrm>
        <a:prstGeom prst="borderCallout1">
          <a:avLst>
            <a:gd name="adj1" fmla="val 101921"/>
            <a:gd name="adj2" fmla="val -94680"/>
            <a:gd name="adj3" fmla="val 65384"/>
            <a:gd name="adj4" fmla="val -24467"/>
            <a:gd name="adj5" fmla="val 84615"/>
            <a:gd name="adj6" fmla="val -107449"/>
            <a:gd name="adj7" fmla="val 101921"/>
            <a:gd name="adj8" fmla="val -94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Очаг
аварии</a:t>
          </a:r>
        </a:p>
      </xdr:txBody>
    </xdr:sp>
    <xdr:clientData/>
  </xdr:twoCellAnchor>
  <xdr:twoCellAnchor>
    <xdr:from>
      <xdr:col>5</xdr:col>
      <xdr:colOff>238125</xdr:colOff>
      <xdr:row>44</xdr:row>
      <xdr:rowOff>85725</xdr:rowOff>
    </xdr:from>
    <xdr:to>
      <xdr:col>5</xdr:col>
      <xdr:colOff>666750</xdr:colOff>
      <xdr:row>44</xdr:row>
      <xdr:rowOff>200025</xdr:rowOff>
    </xdr:to>
    <xdr:sp>
      <xdr:nvSpPr>
        <xdr:cNvPr id="58" name="AutoShape 84"/>
        <xdr:cNvSpPr>
          <a:spLocks/>
        </xdr:cNvSpPr>
      </xdr:nvSpPr>
      <xdr:spPr>
        <a:xfrm>
          <a:off x="3762375" y="9877425"/>
          <a:ext cx="42862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57150</xdr:rowOff>
    </xdr:from>
    <xdr:to>
      <xdr:col>8</xdr:col>
      <xdr:colOff>647700</xdr:colOff>
      <xdr:row>64</xdr:row>
      <xdr:rowOff>66675</xdr:rowOff>
    </xdr:to>
    <xdr:graphicFrame>
      <xdr:nvGraphicFramePr>
        <xdr:cNvPr id="1" name="Chart 3"/>
        <xdr:cNvGraphicFramePr/>
      </xdr:nvGraphicFramePr>
      <xdr:xfrm>
        <a:off x="38100" y="12868275"/>
        <a:ext cx="62865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65</xdr:row>
      <xdr:rowOff>57150</xdr:rowOff>
    </xdr:from>
    <xdr:to>
      <xdr:col>8</xdr:col>
      <xdr:colOff>647700</xdr:colOff>
      <xdr:row>73</xdr:row>
      <xdr:rowOff>66675</xdr:rowOff>
    </xdr:to>
    <xdr:graphicFrame>
      <xdr:nvGraphicFramePr>
        <xdr:cNvPr id="2" name="Chart 4"/>
        <xdr:cNvGraphicFramePr/>
      </xdr:nvGraphicFramePr>
      <xdr:xfrm>
        <a:off x="123825" y="14849475"/>
        <a:ext cx="620077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2</xdr:row>
      <xdr:rowOff>57150</xdr:rowOff>
    </xdr:from>
    <xdr:to>
      <xdr:col>4</xdr:col>
      <xdr:colOff>523875</xdr:colOff>
      <xdr:row>2</xdr:row>
      <xdr:rowOff>180975</xdr:rowOff>
    </xdr:to>
    <xdr:sp>
      <xdr:nvSpPr>
        <xdr:cNvPr id="3" name="AutoShape 5"/>
        <xdr:cNvSpPr>
          <a:spLocks/>
        </xdr:cNvSpPr>
      </xdr:nvSpPr>
      <xdr:spPr>
        <a:xfrm>
          <a:off x="3267075" y="514350"/>
          <a:ext cx="123825" cy="1238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57150</xdr:rowOff>
    </xdr:from>
    <xdr:to>
      <xdr:col>7</xdr:col>
      <xdr:colOff>409575</xdr:colOff>
      <xdr:row>2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5257800" y="514350"/>
          <a:ext cx="123825" cy="1238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39</xdr:row>
      <xdr:rowOff>0</xdr:rowOff>
    </xdr:from>
    <xdr:to>
      <xdr:col>20</xdr:col>
      <xdr:colOff>266700</xdr:colOff>
      <xdr:row>39</xdr:row>
      <xdr:rowOff>0</xdr:rowOff>
    </xdr:to>
    <xdr:sp>
      <xdr:nvSpPr>
        <xdr:cNvPr id="1" name="Line 56"/>
        <xdr:cNvSpPr>
          <a:spLocks/>
        </xdr:cNvSpPr>
      </xdr:nvSpPr>
      <xdr:spPr>
        <a:xfrm>
          <a:off x="3267075" y="44577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38</xdr:row>
      <xdr:rowOff>104775</xdr:rowOff>
    </xdr:from>
    <xdr:to>
      <xdr:col>10</xdr:col>
      <xdr:colOff>228600</xdr:colOff>
      <xdr:row>38</xdr:row>
      <xdr:rowOff>104775</xdr:rowOff>
    </xdr:to>
    <xdr:sp>
      <xdr:nvSpPr>
        <xdr:cNvPr id="2" name="Line 57"/>
        <xdr:cNvSpPr>
          <a:spLocks/>
        </xdr:cNvSpPr>
      </xdr:nvSpPr>
      <xdr:spPr>
        <a:xfrm flipH="1">
          <a:off x="238125" y="44481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57150</xdr:rowOff>
    </xdr:from>
    <xdr:to>
      <xdr:col>11</xdr:col>
      <xdr:colOff>0</xdr:colOff>
      <xdr:row>50</xdr:row>
      <xdr:rowOff>19050</xdr:rowOff>
    </xdr:to>
    <xdr:sp>
      <xdr:nvSpPr>
        <xdr:cNvPr id="3" name="Line 58"/>
        <xdr:cNvSpPr>
          <a:spLocks/>
        </xdr:cNvSpPr>
      </xdr:nvSpPr>
      <xdr:spPr>
        <a:xfrm>
          <a:off x="3143250" y="45148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4" name="Line 59"/>
        <xdr:cNvSpPr>
          <a:spLocks/>
        </xdr:cNvSpPr>
      </xdr:nvSpPr>
      <xdr:spPr>
        <a:xfrm>
          <a:off x="34290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9525</xdr:rowOff>
    </xdr:from>
    <xdr:to>
      <xdr:col>13</xdr:col>
      <xdr:colOff>19050</xdr:colOff>
      <xdr:row>40</xdr:row>
      <xdr:rowOff>9525</xdr:rowOff>
    </xdr:to>
    <xdr:sp>
      <xdr:nvSpPr>
        <xdr:cNvPr id="5" name="Line 60"/>
        <xdr:cNvSpPr>
          <a:spLocks/>
        </xdr:cNvSpPr>
      </xdr:nvSpPr>
      <xdr:spPr>
        <a:xfrm>
          <a:off x="3771900" y="4352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9525</xdr:rowOff>
    </xdr:from>
    <xdr:to>
      <xdr:col>15</xdr:col>
      <xdr:colOff>0</xdr:colOff>
      <xdr:row>40</xdr:row>
      <xdr:rowOff>9525</xdr:rowOff>
    </xdr:to>
    <xdr:sp>
      <xdr:nvSpPr>
        <xdr:cNvPr id="6" name="Line 61"/>
        <xdr:cNvSpPr>
          <a:spLocks/>
        </xdr:cNvSpPr>
      </xdr:nvSpPr>
      <xdr:spPr>
        <a:xfrm>
          <a:off x="4324350" y="4352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104775</xdr:rowOff>
    </xdr:from>
    <xdr:to>
      <xdr:col>16</xdr:col>
      <xdr:colOff>0</xdr:colOff>
      <xdr:row>40</xdr:row>
      <xdr:rowOff>0</xdr:rowOff>
    </xdr:to>
    <xdr:sp>
      <xdr:nvSpPr>
        <xdr:cNvPr id="7" name="Line 62"/>
        <xdr:cNvSpPr>
          <a:spLocks/>
        </xdr:cNvSpPr>
      </xdr:nvSpPr>
      <xdr:spPr>
        <a:xfrm>
          <a:off x="4610100" y="4333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104775</xdr:rowOff>
    </xdr:from>
    <xdr:to>
      <xdr:col>17</xdr:col>
      <xdr:colOff>0</xdr:colOff>
      <xdr:row>40</xdr:row>
      <xdr:rowOff>0</xdr:rowOff>
    </xdr:to>
    <xdr:sp>
      <xdr:nvSpPr>
        <xdr:cNvPr id="8" name="Line 63"/>
        <xdr:cNvSpPr>
          <a:spLocks/>
        </xdr:cNvSpPr>
      </xdr:nvSpPr>
      <xdr:spPr>
        <a:xfrm>
          <a:off x="4895850" y="4333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19050</xdr:colOff>
      <xdr:row>38</xdr:row>
      <xdr:rowOff>0</xdr:rowOff>
    </xdr:from>
    <xdr:to>
      <xdr:col>18</xdr:col>
      <xdr:colOff>19050</xdr:colOff>
      <xdr:row>40</xdr:row>
      <xdr:rowOff>19050</xdr:rowOff>
    </xdr:to>
    <xdr:sp>
      <xdr:nvSpPr>
        <xdr:cNvPr id="9" name="Line 64"/>
        <xdr:cNvSpPr>
          <a:spLocks/>
        </xdr:cNvSpPr>
      </xdr:nvSpPr>
      <xdr:spPr>
        <a:xfrm>
          <a:off x="5200650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266700</xdr:colOff>
      <xdr:row>38</xdr:row>
      <xdr:rowOff>0</xdr:rowOff>
    </xdr:from>
    <xdr:to>
      <xdr:col>19</xdr:col>
      <xdr:colOff>266700</xdr:colOff>
      <xdr:row>40</xdr:row>
      <xdr:rowOff>19050</xdr:rowOff>
    </xdr:to>
    <xdr:sp>
      <xdr:nvSpPr>
        <xdr:cNvPr id="10" name="Line 65"/>
        <xdr:cNvSpPr>
          <a:spLocks/>
        </xdr:cNvSpPr>
      </xdr:nvSpPr>
      <xdr:spPr>
        <a:xfrm>
          <a:off x="5734050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38</xdr:row>
      <xdr:rowOff>0</xdr:rowOff>
    </xdr:from>
    <xdr:to>
      <xdr:col>19</xdr:col>
      <xdr:colOff>19050</xdr:colOff>
      <xdr:row>40</xdr:row>
      <xdr:rowOff>0</xdr:rowOff>
    </xdr:to>
    <xdr:sp>
      <xdr:nvSpPr>
        <xdr:cNvPr id="11" name="Line 66"/>
        <xdr:cNvSpPr>
          <a:spLocks/>
        </xdr:cNvSpPr>
      </xdr:nvSpPr>
      <xdr:spPr>
        <a:xfrm>
          <a:off x="54864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39</xdr:row>
      <xdr:rowOff>104775</xdr:rowOff>
    </xdr:to>
    <xdr:sp>
      <xdr:nvSpPr>
        <xdr:cNvPr id="12" name="Line 67"/>
        <xdr:cNvSpPr>
          <a:spLocks/>
        </xdr:cNvSpPr>
      </xdr:nvSpPr>
      <xdr:spPr>
        <a:xfrm>
          <a:off x="405765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0</xdr:rowOff>
    </xdr:from>
    <xdr:to>
      <xdr:col>10</xdr:col>
      <xdr:colOff>19050</xdr:colOff>
      <xdr:row>40</xdr:row>
      <xdr:rowOff>0</xdr:rowOff>
    </xdr:to>
    <xdr:sp>
      <xdr:nvSpPr>
        <xdr:cNvPr id="13" name="Line 68"/>
        <xdr:cNvSpPr>
          <a:spLocks/>
        </xdr:cNvSpPr>
      </xdr:nvSpPr>
      <xdr:spPr>
        <a:xfrm>
          <a:off x="287655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40</xdr:row>
      <xdr:rowOff>0</xdr:rowOff>
    </xdr:to>
    <xdr:sp>
      <xdr:nvSpPr>
        <xdr:cNvPr id="14" name="Line 69"/>
        <xdr:cNvSpPr>
          <a:spLocks/>
        </xdr:cNvSpPr>
      </xdr:nvSpPr>
      <xdr:spPr>
        <a:xfrm>
          <a:off x="257175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40</xdr:row>
      <xdr:rowOff>0</xdr:rowOff>
    </xdr:to>
    <xdr:sp>
      <xdr:nvSpPr>
        <xdr:cNvPr id="15" name="Line 70"/>
        <xdr:cNvSpPr>
          <a:spLocks/>
        </xdr:cNvSpPr>
      </xdr:nvSpPr>
      <xdr:spPr>
        <a:xfrm>
          <a:off x="230505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39</xdr:row>
      <xdr:rowOff>104775</xdr:rowOff>
    </xdr:to>
    <xdr:sp>
      <xdr:nvSpPr>
        <xdr:cNvPr id="16" name="Line 71"/>
        <xdr:cNvSpPr>
          <a:spLocks/>
        </xdr:cNvSpPr>
      </xdr:nvSpPr>
      <xdr:spPr>
        <a:xfrm>
          <a:off x="20193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104775</xdr:rowOff>
    </xdr:from>
    <xdr:to>
      <xdr:col>6</xdr:col>
      <xdr:colOff>0</xdr:colOff>
      <xdr:row>39</xdr:row>
      <xdr:rowOff>104775</xdr:rowOff>
    </xdr:to>
    <xdr:sp>
      <xdr:nvSpPr>
        <xdr:cNvPr id="17" name="Line 72"/>
        <xdr:cNvSpPr>
          <a:spLocks/>
        </xdr:cNvSpPr>
      </xdr:nvSpPr>
      <xdr:spPr>
        <a:xfrm>
          <a:off x="1714500" y="4333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104775</xdr:rowOff>
    </xdr:from>
    <xdr:to>
      <xdr:col>5</xdr:col>
      <xdr:colOff>0</xdr:colOff>
      <xdr:row>39</xdr:row>
      <xdr:rowOff>104775</xdr:rowOff>
    </xdr:to>
    <xdr:sp>
      <xdr:nvSpPr>
        <xdr:cNvPr id="18" name="Line 73"/>
        <xdr:cNvSpPr>
          <a:spLocks/>
        </xdr:cNvSpPr>
      </xdr:nvSpPr>
      <xdr:spPr>
        <a:xfrm>
          <a:off x="1428750" y="4333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104775</xdr:rowOff>
    </xdr:from>
    <xdr:to>
      <xdr:col>4</xdr:col>
      <xdr:colOff>19050</xdr:colOff>
      <xdr:row>40</xdr:row>
      <xdr:rowOff>9525</xdr:rowOff>
    </xdr:to>
    <xdr:sp>
      <xdr:nvSpPr>
        <xdr:cNvPr id="19" name="Line 74"/>
        <xdr:cNvSpPr>
          <a:spLocks/>
        </xdr:cNvSpPr>
      </xdr:nvSpPr>
      <xdr:spPr>
        <a:xfrm>
          <a:off x="1162050" y="433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40</xdr:row>
      <xdr:rowOff>0</xdr:rowOff>
    </xdr:to>
    <xdr:sp>
      <xdr:nvSpPr>
        <xdr:cNvPr id="20" name="Line 75"/>
        <xdr:cNvSpPr>
          <a:spLocks/>
        </xdr:cNvSpPr>
      </xdr:nvSpPr>
      <xdr:spPr>
        <a:xfrm>
          <a:off x="85725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39</xdr:row>
      <xdr:rowOff>104775</xdr:rowOff>
    </xdr:to>
    <xdr:sp>
      <xdr:nvSpPr>
        <xdr:cNvPr id="21" name="Line 76"/>
        <xdr:cNvSpPr>
          <a:spLocks/>
        </xdr:cNvSpPr>
      </xdr:nvSpPr>
      <xdr:spPr>
        <a:xfrm>
          <a:off x="5715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40</xdr:row>
      <xdr:rowOff>104775</xdr:rowOff>
    </xdr:from>
    <xdr:to>
      <xdr:col>11</xdr:col>
      <xdr:colOff>85725</xdr:colOff>
      <xdr:row>40</xdr:row>
      <xdr:rowOff>104775</xdr:rowOff>
    </xdr:to>
    <xdr:sp>
      <xdr:nvSpPr>
        <xdr:cNvPr id="22" name="Line 77"/>
        <xdr:cNvSpPr>
          <a:spLocks/>
        </xdr:cNvSpPr>
      </xdr:nvSpPr>
      <xdr:spPr>
        <a:xfrm>
          <a:off x="3048000" y="467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46</xdr:row>
      <xdr:rowOff>104775</xdr:rowOff>
    </xdr:from>
    <xdr:to>
      <xdr:col>11</xdr:col>
      <xdr:colOff>95250</xdr:colOff>
      <xdr:row>46</xdr:row>
      <xdr:rowOff>104775</xdr:rowOff>
    </xdr:to>
    <xdr:sp>
      <xdr:nvSpPr>
        <xdr:cNvPr id="23" name="Line 78"/>
        <xdr:cNvSpPr>
          <a:spLocks/>
        </xdr:cNvSpPr>
      </xdr:nvSpPr>
      <xdr:spPr>
        <a:xfrm>
          <a:off x="3048000" y="5362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45</xdr:row>
      <xdr:rowOff>0</xdr:rowOff>
    </xdr:from>
    <xdr:to>
      <xdr:col>11</xdr:col>
      <xdr:colOff>104775</xdr:colOff>
      <xdr:row>45</xdr:row>
      <xdr:rowOff>0</xdr:rowOff>
    </xdr:to>
    <xdr:sp>
      <xdr:nvSpPr>
        <xdr:cNvPr id="24" name="Line 79"/>
        <xdr:cNvSpPr>
          <a:spLocks/>
        </xdr:cNvSpPr>
      </xdr:nvSpPr>
      <xdr:spPr>
        <a:xfrm>
          <a:off x="3057525" y="5143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43</xdr:row>
      <xdr:rowOff>0</xdr:rowOff>
    </xdr:from>
    <xdr:to>
      <xdr:col>11</xdr:col>
      <xdr:colOff>95250</xdr:colOff>
      <xdr:row>43</xdr:row>
      <xdr:rowOff>0</xdr:rowOff>
    </xdr:to>
    <xdr:sp>
      <xdr:nvSpPr>
        <xdr:cNvPr id="25" name="Line 80"/>
        <xdr:cNvSpPr>
          <a:spLocks/>
        </xdr:cNvSpPr>
      </xdr:nvSpPr>
      <xdr:spPr>
        <a:xfrm>
          <a:off x="3038475" y="4914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37</xdr:row>
      <xdr:rowOff>0</xdr:rowOff>
    </xdr:from>
    <xdr:to>
      <xdr:col>11</xdr:col>
      <xdr:colOff>114300</xdr:colOff>
      <xdr:row>37</xdr:row>
      <xdr:rowOff>0</xdr:rowOff>
    </xdr:to>
    <xdr:sp>
      <xdr:nvSpPr>
        <xdr:cNvPr id="26" name="Line 81"/>
        <xdr:cNvSpPr>
          <a:spLocks/>
        </xdr:cNvSpPr>
      </xdr:nvSpPr>
      <xdr:spPr>
        <a:xfrm>
          <a:off x="3057525" y="4229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34</xdr:row>
      <xdr:rowOff>104775</xdr:rowOff>
    </xdr:from>
    <xdr:to>
      <xdr:col>11</xdr:col>
      <xdr:colOff>95250</xdr:colOff>
      <xdr:row>34</xdr:row>
      <xdr:rowOff>104775</xdr:rowOff>
    </xdr:to>
    <xdr:sp>
      <xdr:nvSpPr>
        <xdr:cNvPr id="27" name="Line 82"/>
        <xdr:cNvSpPr>
          <a:spLocks/>
        </xdr:cNvSpPr>
      </xdr:nvSpPr>
      <xdr:spPr>
        <a:xfrm>
          <a:off x="3067050" y="3990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32</xdr:row>
      <xdr:rowOff>104775</xdr:rowOff>
    </xdr:from>
    <xdr:to>
      <xdr:col>11</xdr:col>
      <xdr:colOff>104775</xdr:colOff>
      <xdr:row>32</xdr:row>
      <xdr:rowOff>104775</xdr:rowOff>
    </xdr:to>
    <xdr:sp>
      <xdr:nvSpPr>
        <xdr:cNvPr id="28" name="Line 83"/>
        <xdr:cNvSpPr>
          <a:spLocks/>
        </xdr:cNvSpPr>
      </xdr:nvSpPr>
      <xdr:spPr>
        <a:xfrm>
          <a:off x="3057525" y="3762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30</xdr:row>
      <xdr:rowOff>104775</xdr:rowOff>
    </xdr:from>
    <xdr:to>
      <xdr:col>11</xdr:col>
      <xdr:colOff>85725</xdr:colOff>
      <xdr:row>30</xdr:row>
      <xdr:rowOff>104775</xdr:rowOff>
    </xdr:to>
    <xdr:sp>
      <xdr:nvSpPr>
        <xdr:cNvPr id="29" name="Line 84"/>
        <xdr:cNvSpPr>
          <a:spLocks/>
        </xdr:cNvSpPr>
      </xdr:nvSpPr>
      <xdr:spPr>
        <a:xfrm>
          <a:off x="3067050" y="3533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19050</xdr:colOff>
      <xdr:row>38</xdr:row>
      <xdr:rowOff>38100</xdr:rowOff>
    </xdr:to>
    <xdr:sp>
      <xdr:nvSpPr>
        <xdr:cNvPr id="30" name="Line 85"/>
        <xdr:cNvSpPr>
          <a:spLocks/>
        </xdr:cNvSpPr>
      </xdr:nvSpPr>
      <xdr:spPr>
        <a:xfrm flipV="1">
          <a:off x="3162300" y="33337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62</xdr:row>
      <xdr:rowOff>57150</xdr:rowOff>
    </xdr:from>
    <xdr:to>
      <xdr:col>11</xdr:col>
      <xdr:colOff>19050</xdr:colOff>
      <xdr:row>72</xdr:row>
      <xdr:rowOff>28575</xdr:rowOff>
    </xdr:to>
    <xdr:sp>
      <xdr:nvSpPr>
        <xdr:cNvPr id="31" name="Line 86"/>
        <xdr:cNvSpPr>
          <a:spLocks/>
        </xdr:cNvSpPr>
      </xdr:nvSpPr>
      <xdr:spPr>
        <a:xfrm>
          <a:off x="3162300" y="71437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104775</xdr:colOff>
      <xdr:row>62</xdr:row>
      <xdr:rowOff>0</xdr:rowOff>
    </xdr:from>
    <xdr:to>
      <xdr:col>21</xdr:col>
      <xdr:colOff>247650</xdr:colOff>
      <xdr:row>62</xdr:row>
      <xdr:rowOff>0</xdr:rowOff>
    </xdr:to>
    <xdr:sp>
      <xdr:nvSpPr>
        <xdr:cNvPr id="32" name="Line 87"/>
        <xdr:cNvSpPr>
          <a:spLocks/>
        </xdr:cNvSpPr>
      </xdr:nvSpPr>
      <xdr:spPr>
        <a:xfrm>
          <a:off x="3248025" y="70866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10</xdr:col>
      <xdr:colOff>209550</xdr:colOff>
      <xdr:row>62</xdr:row>
      <xdr:rowOff>0</xdr:rowOff>
    </xdr:to>
    <xdr:sp>
      <xdr:nvSpPr>
        <xdr:cNvPr id="33" name="Line 88"/>
        <xdr:cNvSpPr>
          <a:spLocks/>
        </xdr:cNvSpPr>
      </xdr:nvSpPr>
      <xdr:spPr>
        <a:xfrm flipH="1">
          <a:off x="38100" y="70866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51</xdr:row>
      <xdr:rowOff>0</xdr:rowOff>
    </xdr:from>
    <xdr:to>
      <xdr:col>11</xdr:col>
      <xdr:colOff>19050</xdr:colOff>
      <xdr:row>61</xdr:row>
      <xdr:rowOff>57150</xdr:rowOff>
    </xdr:to>
    <xdr:sp>
      <xdr:nvSpPr>
        <xdr:cNvPr id="34" name="Line 89"/>
        <xdr:cNvSpPr>
          <a:spLocks/>
        </xdr:cNvSpPr>
      </xdr:nvSpPr>
      <xdr:spPr>
        <a:xfrm flipV="1">
          <a:off x="3162300" y="58293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9525</xdr:rowOff>
    </xdr:from>
    <xdr:to>
      <xdr:col>12</xdr:col>
      <xdr:colOff>0</xdr:colOff>
      <xdr:row>62</xdr:row>
      <xdr:rowOff>95250</xdr:rowOff>
    </xdr:to>
    <xdr:sp>
      <xdr:nvSpPr>
        <xdr:cNvPr id="35" name="Line 90"/>
        <xdr:cNvSpPr>
          <a:spLocks/>
        </xdr:cNvSpPr>
      </xdr:nvSpPr>
      <xdr:spPr>
        <a:xfrm>
          <a:off x="3429000" y="6981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9525</xdr:rowOff>
    </xdr:from>
    <xdr:to>
      <xdr:col>13</xdr:col>
      <xdr:colOff>0</xdr:colOff>
      <xdr:row>62</xdr:row>
      <xdr:rowOff>104775</xdr:rowOff>
    </xdr:to>
    <xdr:sp>
      <xdr:nvSpPr>
        <xdr:cNvPr id="36" name="Line 91"/>
        <xdr:cNvSpPr>
          <a:spLocks/>
        </xdr:cNvSpPr>
      </xdr:nvSpPr>
      <xdr:spPr>
        <a:xfrm>
          <a:off x="3752850" y="698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61</xdr:row>
      <xdr:rowOff>0</xdr:rowOff>
    </xdr:from>
    <xdr:to>
      <xdr:col>14</xdr:col>
      <xdr:colOff>19050</xdr:colOff>
      <xdr:row>63</xdr:row>
      <xdr:rowOff>9525</xdr:rowOff>
    </xdr:to>
    <xdr:sp>
      <xdr:nvSpPr>
        <xdr:cNvPr id="37" name="Line 92"/>
        <xdr:cNvSpPr>
          <a:spLocks/>
        </xdr:cNvSpPr>
      </xdr:nvSpPr>
      <xdr:spPr>
        <a:xfrm>
          <a:off x="4057650" y="6972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266700</xdr:colOff>
      <xdr:row>61</xdr:row>
      <xdr:rowOff>0</xdr:rowOff>
    </xdr:from>
    <xdr:to>
      <xdr:col>14</xdr:col>
      <xdr:colOff>266700</xdr:colOff>
      <xdr:row>62</xdr:row>
      <xdr:rowOff>95250</xdr:rowOff>
    </xdr:to>
    <xdr:sp>
      <xdr:nvSpPr>
        <xdr:cNvPr id="38" name="Line 93"/>
        <xdr:cNvSpPr>
          <a:spLocks/>
        </xdr:cNvSpPr>
      </xdr:nvSpPr>
      <xdr:spPr>
        <a:xfrm>
          <a:off x="4305300" y="69723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19050</xdr:colOff>
      <xdr:row>61</xdr:row>
      <xdr:rowOff>0</xdr:rowOff>
    </xdr:from>
    <xdr:to>
      <xdr:col>16</xdr:col>
      <xdr:colOff>19050</xdr:colOff>
      <xdr:row>63</xdr:row>
      <xdr:rowOff>0</xdr:rowOff>
    </xdr:to>
    <xdr:sp>
      <xdr:nvSpPr>
        <xdr:cNvPr id="39" name="Line 94"/>
        <xdr:cNvSpPr>
          <a:spLocks/>
        </xdr:cNvSpPr>
      </xdr:nvSpPr>
      <xdr:spPr>
        <a:xfrm>
          <a:off x="4629150" y="697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9525</xdr:rowOff>
    </xdr:from>
    <xdr:to>
      <xdr:col>17</xdr:col>
      <xdr:colOff>0</xdr:colOff>
      <xdr:row>62</xdr:row>
      <xdr:rowOff>104775</xdr:rowOff>
    </xdr:to>
    <xdr:sp>
      <xdr:nvSpPr>
        <xdr:cNvPr id="40" name="Line 95"/>
        <xdr:cNvSpPr>
          <a:spLocks/>
        </xdr:cNvSpPr>
      </xdr:nvSpPr>
      <xdr:spPr>
        <a:xfrm>
          <a:off x="4895850" y="698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19050</xdr:colOff>
      <xdr:row>61</xdr:row>
      <xdr:rowOff>0</xdr:rowOff>
    </xdr:from>
    <xdr:to>
      <xdr:col>18</xdr:col>
      <xdr:colOff>19050</xdr:colOff>
      <xdr:row>63</xdr:row>
      <xdr:rowOff>0</xdr:rowOff>
    </xdr:to>
    <xdr:sp>
      <xdr:nvSpPr>
        <xdr:cNvPr id="41" name="Line 96"/>
        <xdr:cNvSpPr>
          <a:spLocks/>
        </xdr:cNvSpPr>
      </xdr:nvSpPr>
      <xdr:spPr>
        <a:xfrm>
          <a:off x="5200650" y="697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61</xdr:row>
      <xdr:rowOff>0</xdr:rowOff>
    </xdr:from>
    <xdr:to>
      <xdr:col>19</xdr:col>
      <xdr:colOff>19050</xdr:colOff>
      <xdr:row>63</xdr:row>
      <xdr:rowOff>9525</xdr:rowOff>
    </xdr:to>
    <xdr:sp>
      <xdr:nvSpPr>
        <xdr:cNvPr id="42" name="Line 97"/>
        <xdr:cNvSpPr>
          <a:spLocks/>
        </xdr:cNvSpPr>
      </xdr:nvSpPr>
      <xdr:spPr>
        <a:xfrm>
          <a:off x="5486400" y="6972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61</xdr:row>
      <xdr:rowOff>9525</xdr:rowOff>
    </xdr:from>
    <xdr:to>
      <xdr:col>20</xdr:col>
      <xdr:colOff>0</xdr:colOff>
      <xdr:row>62</xdr:row>
      <xdr:rowOff>104775</xdr:rowOff>
    </xdr:to>
    <xdr:sp>
      <xdr:nvSpPr>
        <xdr:cNvPr id="43" name="Line 98"/>
        <xdr:cNvSpPr>
          <a:spLocks/>
        </xdr:cNvSpPr>
      </xdr:nvSpPr>
      <xdr:spPr>
        <a:xfrm>
          <a:off x="5753100" y="698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9525</xdr:rowOff>
    </xdr:from>
    <xdr:to>
      <xdr:col>21</xdr:col>
      <xdr:colOff>0</xdr:colOff>
      <xdr:row>62</xdr:row>
      <xdr:rowOff>104775</xdr:rowOff>
    </xdr:to>
    <xdr:sp>
      <xdr:nvSpPr>
        <xdr:cNvPr id="44" name="Line 99"/>
        <xdr:cNvSpPr>
          <a:spLocks/>
        </xdr:cNvSpPr>
      </xdr:nvSpPr>
      <xdr:spPr>
        <a:xfrm>
          <a:off x="6038850" y="698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104775</xdr:rowOff>
    </xdr:from>
    <xdr:to>
      <xdr:col>10</xdr:col>
      <xdr:colOff>0</xdr:colOff>
      <xdr:row>62</xdr:row>
      <xdr:rowOff>95250</xdr:rowOff>
    </xdr:to>
    <xdr:sp>
      <xdr:nvSpPr>
        <xdr:cNvPr id="45" name="Line 100"/>
        <xdr:cNvSpPr>
          <a:spLocks/>
        </xdr:cNvSpPr>
      </xdr:nvSpPr>
      <xdr:spPr>
        <a:xfrm>
          <a:off x="2857500" y="6962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9525</xdr:rowOff>
    </xdr:from>
    <xdr:to>
      <xdr:col>9</xdr:col>
      <xdr:colOff>0</xdr:colOff>
      <xdr:row>63</xdr:row>
      <xdr:rowOff>0</xdr:rowOff>
    </xdr:to>
    <xdr:sp>
      <xdr:nvSpPr>
        <xdr:cNvPr id="46" name="Line 101"/>
        <xdr:cNvSpPr>
          <a:spLocks/>
        </xdr:cNvSpPr>
      </xdr:nvSpPr>
      <xdr:spPr>
        <a:xfrm>
          <a:off x="2571750" y="698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62</xdr:row>
      <xdr:rowOff>104775</xdr:rowOff>
    </xdr:to>
    <xdr:sp>
      <xdr:nvSpPr>
        <xdr:cNvPr id="47" name="Line 102"/>
        <xdr:cNvSpPr>
          <a:spLocks/>
        </xdr:cNvSpPr>
      </xdr:nvSpPr>
      <xdr:spPr>
        <a:xfrm>
          <a:off x="2286000" y="6972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9525</xdr:rowOff>
    </xdr:from>
    <xdr:to>
      <xdr:col>7</xdr:col>
      <xdr:colOff>0</xdr:colOff>
      <xdr:row>62</xdr:row>
      <xdr:rowOff>104775</xdr:rowOff>
    </xdr:to>
    <xdr:sp>
      <xdr:nvSpPr>
        <xdr:cNvPr id="48" name="Line 103"/>
        <xdr:cNvSpPr>
          <a:spLocks/>
        </xdr:cNvSpPr>
      </xdr:nvSpPr>
      <xdr:spPr>
        <a:xfrm>
          <a:off x="2000250" y="698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9525</xdr:rowOff>
    </xdr:from>
    <xdr:to>
      <xdr:col>6</xdr:col>
      <xdr:colOff>0</xdr:colOff>
      <xdr:row>63</xdr:row>
      <xdr:rowOff>19050</xdr:rowOff>
    </xdr:to>
    <xdr:sp>
      <xdr:nvSpPr>
        <xdr:cNvPr id="49" name="Line 104"/>
        <xdr:cNvSpPr>
          <a:spLocks/>
        </xdr:cNvSpPr>
      </xdr:nvSpPr>
      <xdr:spPr>
        <a:xfrm>
          <a:off x="1714500" y="6981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62</xdr:row>
      <xdr:rowOff>95250</xdr:rowOff>
    </xdr:to>
    <xdr:sp>
      <xdr:nvSpPr>
        <xdr:cNvPr id="50" name="Line 105"/>
        <xdr:cNvSpPr>
          <a:spLocks/>
        </xdr:cNvSpPr>
      </xdr:nvSpPr>
      <xdr:spPr>
        <a:xfrm>
          <a:off x="1428750" y="69723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9525</xdr:rowOff>
    </xdr:from>
    <xdr:to>
      <xdr:col>4</xdr:col>
      <xdr:colOff>19050</xdr:colOff>
      <xdr:row>63</xdr:row>
      <xdr:rowOff>0</xdr:rowOff>
    </xdr:to>
    <xdr:sp>
      <xdr:nvSpPr>
        <xdr:cNvPr id="51" name="Line 106"/>
        <xdr:cNvSpPr>
          <a:spLocks/>
        </xdr:cNvSpPr>
      </xdr:nvSpPr>
      <xdr:spPr>
        <a:xfrm>
          <a:off x="1162050" y="698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60</xdr:row>
      <xdr:rowOff>104775</xdr:rowOff>
    </xdr:from>
    <xdr:to>
      <xdr:col>3</xdr:col>
      <xdr:colOff>19050</xdr:colOff>
      <xdr:row>62</xdr:row>
      <xdr:rowOff>95250</xdr:rowOff>
    </xdr:to>
    <xdr:sp>
      <xdr:nvSpPr>
        <xdr:cNvPr id="52" name="Line 107"/>
        <xdr:cNvSpPr>
          <a:spLocks/>
        </xdr:cNvSpPr>
      </xdr:nvSpPr>
      <xdr:spPr>
        <a:xfrm>
          <a:off x="876300" y="6962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62</xdr:row>
      <xdr:rowOff>95250</xdr:rowOff>
    </xdr:to>
    <xdr:sp>
      <xdr:nvSpPr>
        <xdr:cNvPr id="53" name="Line 108"/>
        <xdr:cNvSpPr>
          <a:spLocks/>
        </xdr:cNvSpPr>
      </xdr:nvSpPr>
      <xdr:spPr>
        <a:xfrm>
          <a:off x="571500" y="69723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104775</xdr:rowOff>
    </xdr:from>
    <xdr:to>
      <xdr:col>1</xdr:col>
      <xdr:colOff>0</xdr:colOff>
      <xdr:row>62</xdr:row>
      <xdr:rowOff>95250</xdr:rowOff>
    </xdr:to>
    <xdr:sp>
      <xdr:nvSpPr>
        <xdr:cNvPr id="54" name="Line 109"/>
        <xdr:cNvSpPr>
          <a:spLocks/>
        </xdr:cNvSpPr>
      </xdr:nvSpPr>
      <xdr:spPr>
        <a:xfrm>
          <a:off x="285750" y="6962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60</xdr:row>
      <xdr:rowOff>0</xdr:rowOff>
    </xdr:from>
    <xdr:to>
      <xdr:col>11</xdr:col>
      <xdr:colOff>85725</xdr:colOff>
      <xdr:row>60</xdr:row>
      <xdr:rowOff>0</xdr:rowOff>
    </xdr:to>
    <xdr:sp>
      <xdr:nvSpPr>
        <xdr:cNvPr id="55" name="Line 110"/>
        <xdr:cNvSpPr>
          <a:spLocks/>
        </xdr:cNvSpPr>
      </xdr:nvSpPr>
      <xdr:spPr>
        <a:xfrm>
          <a:off x="3067050" y="6858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58</xdr:row>
      <xdr:rowOff>0</xdr:rowOff>
    </xdr:from>
    <xdr:to>
      <xdr:col>11</xdr:col>
      <xdr:colOff>85725</xdr:colOff>
      <xdr:row>58</xdr:row>
      <xdr:rowOff>0</xdr:rowOff>
    </xdr:to>
    <xdr:sp>
      <xdr:nvSpPr>
        <xdr:cNvPr id="56" name="Line 111"/>
        <xdr:cNvSpPr>
          <a:spLocks/>
        </xdr:cNvSpPr>
      </xdr:nvSpPr>
      <xdr:spPr>
        <a:xfrm>
          <a:off x="3086100" y="6629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56</xdr:row>
      <xdr:rowOff>0</xdr:rowOff>
    </xdr:from>
    <xdr:to>
      <xdr:col>11</xdr:col>
      <xdr:colOff>114300</xdr:colOff>
      <xdr:row>56</xdr:row>
      <xdr:rowOff>0</xdr:rowOff>
    </xdr:to>
    <xdr:sp>
      <xdr:nvSpPr>
        <xdr:cNvPr id="57" name="Line 112"/>
        <xdr:cNvSpPr>
          <a:spLocks/>
        </xdr:cNvSpPr>
      </xdr:nvSpPr>
      <xdr:spPr>
        <a:xfrm>
          <a:off x="3086100" y="64008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54</xdr:row>
      <xdr:rowOff>9525</xdr:rowOff>
    </xdr:from>
    <xdr:to>
      <xdr:col>11</xdr:col>
      <xdr:colOff>104775</xdr:colOff>
      <xdr:row>54</xdr:row>
      <xdr:rowOff>9525</xdr:rowOff>
    </xdr:to>
    <xdr:sp>
      <xdr:nvSpPr>
        <xdr:cNvPr id="58" name="Line 113"/>
        <xdr:cNvSpPr>
          <a:spLocks/>
        </xdr:cNvSpPr>
      </xdr:nvSpPr>
      <xdr:spPr>
        <a:xfrm>
          <a:off x="3086100" y="6181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52</xdr:row>
      <xdr:rowOff>0</xdr:rowOff>
    </xdr:from>
    <xdr:to>
      <xdr:col>11</xdr:col>
      <xdr:colOff>123825</xdr:colOff>
      <xdr:row>52</xdr:row>
      <xdr:rowOff>0</xdr:rowOff>
    </xdr:to>
    <xdr:sp>
      <xdr:nvSpPr>
        <xdr:cNvPr id="59" name="Line 114"/>
        <xdr:cNvSpPr>
          <a:spLocks/>
        </xdr:cNvSpPr>
      </xdr:nvSpPr>
      <xdr:spPr>
        <a:xfrm>
          <a:off x="3048000" y="5943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63</xdr:row>
      <xdr:rowOff>104775</xdr:rowOff>
    </xdr:from>
    <xdr:to>
      <xdr:col>11</xdr:col>
      <xdr:colOff>95250</xdr:colOff>
      <xdr:row>63</xdr:row>
      <xdr:rowOff>104775</xdr:rowOff>
    </xdr:to>
    <xdr:sp>
      <xdr:nvSpPr>
        <xdr:cNvPr id="60" name="Line 115"/>
        <xdr:cNvSpPr>
          <a:spLocks/>
        </xdr:cNvSpPr>
      </xdr:nvSpPr>
      <xdr:spPr>
        <a:xfrm>
          <a:off x="3057525" y="7305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66</xdr:row>
      <xdr:rowOff>0</xdr:rowOff>
    </xdr:from>
    <xdr:to>
      <xdr:col>11</xdr:col>
      <xdr:colOff>123825</xdr:colOff>
      <xdr:row>66</xdr:row>
      <xdr:rowOff>0</xdr:rowOff>
    </xdr:to>
    <xdr:sp>
      <xdr:nvSpPr>
        <xdr:cNvPr id="61" name="Line 116"/>
        <xdr:cNvSpPr>
          <a:spLocks/>
        </xdr:cNvSpPr>
      </xdr:nvSpPr>
      <xdr:spPr>
        <a:xfrm>
          <a:off x="3067050" y="7543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68</xdr:row>
      <xdr:rowOff>0</xdr:rowOff>
    </xdr:from>
    <xdr:to>
      <xdr:col>11</xdr:col>
      <xdr:colOff>114300</xdr:colOff>
      <xdr:row>68</xdr:row>
      <xdr:rowOff>0</xdr:rowOff>
    </xdr:to>
    <xdr:sp>
      <xdr:nvSpPr>
        <xdr:cNvPr id="62" name="Line 117"/>
        <xdr:cNvSpPr>
          <a:spLocks/>
        </xdr:cNvSpPr>
      </xdr:nvSpPr>
      <xdr:spPr>
        <a:xfrm>
          <a:off x="3057525" y="7772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70</xdr:row>
      <xdr:rowOff>0</xdr:rowOff>
    </xdr:from>
    <xdr:to>
      <xdr:col>11</xdr:col>
      <xdr:colOff>104775</xdr:colOff>
      <xdr:row>70</xdr:row>
      <xdr:rowOff>0</xdr:rowOff>
    </xdr:to>
    <xdr:sp>
      <xdr:nvSpPr>
        <xdr:cNvPr id="63" name="Line 118"/>
        <xdr:cNvSpPr>
          <a:spLocks/>
        </xdr:cNvSpPr>
      </xdr:nvSpPr>
      <xdr:spPr>
        <a:xfrm>
          <a:off x="3067050" y="8001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70</xdr:row>
      <xdr:rowOff>57150</xdr:rowOff>
    </xdr:from>
    <xdr:to>
      <xdr:col>10</xdr:col>
      <xdr:colOff>247650</xdr:colOff>
      <xdr:row>70</xdr:row>
      <xdr:rowOff>57150</xdr:rowOff>
    </xdr:to>
    <xdr:sp>
      <xdr:nvSpPr>
        <xdr:cNvPr id="64" name="Line 155"/>
        <xdr:cNvSpPr>
          <a:spLocks/>
        </xdr:cNvSpPr>
      </xdr:nvSpPr>
      <xdr:spPr>
        <a:xfrm>
          <a:off x="310515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209550</xdr:colOff>
      <xdr:row>21</xdr:row>
      <xdr:rowOff>66675</xdr:rowOff>
    </xdr:from>
    <xdr:to>
      <xdr:col>19</xdr:col>
      <xdr:colOff>180975</xdr:colOff>
      <xdr:row>22</xdr:row>
      <xdr:rowOff>38100</xdr:rowOff>
    </xdr:to>
    <xdr:sp>
      <xdr:nvSpPr>
        <xdr:cNvPr id="65" name="AutoShape 171"/>
        <xdr:cNvSpPr>
          <a:spLocks/>
        </xdr:cNvSpPr>
      </xdr:nvSpPr>
      <xdr:spPr>
        <a:xfrm>
          <a:off x="5391150" y="2466975"/>
          <a:ext cx="257175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showGridLines="0" tabSelected="1"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ht="18" thickBot="1">
      <c r="A1" s="126"/>
    </row>
    <row r="2" spans="2:9" ht="18">
      <c r="B2" s="155" t="s">
        <v>339</v>
      </c>
      <c r="C2" s="156"/>
      <c r="D2" s="156"/>
      <c r="E2" s="156"/>
      <c r="F2" s="156"/>
      <c r="G2" s="156"/>
      <c r="H2" s="157"/>
      <c r="I2" s="127"/>
    </row>
    <row r="3" spans="2:9" ht="18">
      <c r="B3" s="158" t="s">
        <v>340</v>
      </c>
      <c r="C3" s="159"/>
      <c r="D3" s="159"/>
      <c r="E3" s="159"/>
      <c r="F3" s="159"/>
      <c r="G3" s="159"/>
      <c r="H3" s="160"/>
      <c r="I3" s="127"/>
    </row>
    <row r="4" spans="2:9" ht="18" thickBot="1">
      <c r="B4" s="161" t="s">
        <v>266</v>
      </c>
      <c r="C4" s="162"/>
      <c r="D4" s="162"/>
      <c r="E4" s="162"/>
      <c r="F4" s="162"/>
      <c r="G4" s="162"/>
      <c r="H4" s="163"/>
      <c r="I4" s="127"/>
    </row>
    <row r="5" spans="2:9" ht="18">
      <c r="B5" s="127"/>
      <c r="C5" s="128"/>
      <c r="D5" s="128"/>
      <c r="E5" s="128"/>
      <c r="F5" s="128"/>
      <c r="G5" s="128"/>
      <c r="H5" s="131"/>
      <c r="I5" s="127"/>
    </row>
    <row r="7" spans="2:4" ht="18">
      <c r="B7" s="40" t="s">
        <v>0</v>
      </c>
      <c r="C7" s="40"/>
      <c r="D7" s="1" t="s">
        <v>1</v>
      </c>
    </row>
    <row r="8" ht="18">
      <c r="D8" s="1" t="s">
        <v>2</v>
      </c>
    </row>
    <row r="9" ht="18">
      <c r="D9" s="1" t="s">
        <v>267</v>
      </c>
    </row>
    <row r="10" ht="18">
      <c r="D10" s="1" t="s">
        <v>3</v>
      </c>
    </row>
    <row r="12" spans="2:4" ht="18">
      <c r="B12" s="41" t="s">
        <v>4</v>
      </c>
      <c r="C12" s="41"/>
      <c r="D12" s="41"/>
    </row>
    <row r="14" ht="18">
      <c r="B14" s="1" t="s">
        <v>268</v>
      </c>
    </row>
    <row r="15" ht="18">
      <c r="B15" s="1" t="s">
        <v>5</v>
      </c>
    </row>
    <row r="16" ht="18">
      <c r="B16" s="1" t="s">
        <v>269</v>
      </c>
    </row>
    <row r="17" ht="18">
      <c r="B17" s="1" t="s">
        <v>270</v>
      </c>
    </row>
    <row r="18" ht="18">
      <c r="B18" s="1" t="s">
        <v>6</v>
      </c>
    </row>
    <row r="19" ht="18">
      <c r="B19" s="1" t="s">
        <v>7</v>
      </c>
    </row>
    <row r="20" ht="18">
      <c r="B20" s="1" t="s">
        <v>8</v>
      </c>
    </row>
    <row r="21" ht="18">
      <c r="B21" s="1" t="s">
        <v>271</v>
      </c>
    </row>
    <row r="22" ht="18">
      <c r="B22" s="1" t="s">
        <v>272</v>
      </c>
    </row>
    <row r="23" ht="18">
      <c r="B23" s="1" t="s">
        <v>9</v>
      </c>
    </row>
    <row r="24" ht="18">
      <c r="B24" s="1" t="s">
        <v>273</v>
      </c>
    </row>
    <row r="25" ht="18">
      <c r="B25" s="1" t="s">
        <v>10</v>
      </c>
    </row>
    <row r="26" ht="18">
      <c r="B26" s="1" t="s">
        <v>11</v>
      </c>
    </row>
    <row r="27" ht="18">
      <c r="B27" s="1" t="s">
        <v>12</v>
      </c>
    </row>
    <row r="28" ht="18">
      <c r="B28" s="1" t="s">
        <v>252</v>
      </c>
    </row>
    <row r="29" ht="18">
      <c r="B29" s="1" t="s">
        <v>274</v>
      </c>
    </row>
    <row r="30" ht="18">
      <c r="B30" s="1" t="s">
        <v>275</v>
      </c>
    </row>
    <row r="31" ht="18">
      <c r="B31" s="1" t="s">
        <v>276</v>
      </c>
    </row>
    <row r="32" ht="18">
      <c r="B32" s="1" t="s">
        <v>13</v>
      </c>
    </row>
    <row r="33" ht="18">
      <c r="B33" s="1" t="s">
        <v>253</v>
      </c>
    </row>
    <row r="34" ht="18">
      <c r="B34" s="1" t="s">
        <v>278</v>
      </c>
    </row>
    <row r="35" ht="18">
      <c r="B35" s="1" t="s">
        <v>277</v>
      </c>
    </row>
    <row r="36" ht="18">
      <c r="B36" s="1" t="s">
        <v>14</v>
      </c>
    </row>
    <row r="37" ht="18">
      <c r="B37" s="1" t="s">
        <v>337</v>
      </c>
    </row>
    <row r="38" ht="18">
      <c r="B38" s="1" t="s">
        <v>209</v>
      </c>
    </row>
    <row r="40" spans="2:9" ht="18" thickBot="1">
      <c r="B40" s="135"/>
      <c r="C40" s="135"/>
      <c r="D40" s="135"/>
      <c r="E40" s="135"/>
      <c r="F40" s="135"/>
      <c r="G40" s="135"/>
      <c r="I40" s="135" t="s">
        <v>335</v>
      </c>
    </row>
    <row r="41" spans="2:9" ht="18">
      <c r="B41" s="81" t="s">
        <v>210</v>
      </c>
      <c r="C41" s="70"/>
      <c r="D41" s="5" t="s">
        <v>19</v>
      </c>
      <c r="E41" s="6" t="s">
        <v>20</v>
      </c>
      <c r="F41" s="7"/>
      <c r="G41" s="6"/>
      <c r="H41" s="6" t="s">
        <v>21</v>
      </c>
      <c r="I41" s="8"/>
    </row>
    <row r="42" spans="2:9" ht="18" thickBot="1">
      <c r="B42" s="89" t="s">
        <v>211</v>
      </c>
      <c r="C42" s="3"/>
      <c r="D42" s="12" t="s">
        <v>15</v>
      </c>
      <c r="E42" s="12" t="s">
        <v>16</v>
      </c>
      <c r="F42" s="15" t="s">
        <v>17</v>
      </c>
      <c r="G42" s="9" t="s">
        <v>15</v>
      </c>
      <c r="H42" s="9" t="s">
        <v>16</v>
      </c>
      <c r="I42" s="17" t="s">
        <v>17</v>
      </c>
    </row>
    <row r="43" spans="2:9" ht="18">
      <c r="B43" s="102" t="s">
        <v>18</v>
      </c>
      <c r="C43" s="4"/>
      <c r="D43" s="13" t="s">
        <v>23</v>
      </c>
      <c r="E43" s="14"/>
      <c r="F43" s="16"/>
      <c r="G43" s="10" t="s">
        <v>24</v>
      </c>
      <c r="H43" s="11"/>
      <c r="I43" s="18"/>
    </row>
    <row r="44" spans="2:9" ht="18" thickBot="1">
      <c r="B44" s="89" t="s">
        <v>22</v>
      </c>
      <c r="C44" s="91"/>
      <c r="D44" s="19" t="s">
        <v>25</v>
      </c>
      <c r="E44" s="19"/>
      <c r="F44" s="20"/>
      <c r="G44" s="108"/>
      <c r="H44" s="109"/>
      <c r="I44" s="20"/>
    </row>
    <row r="45" spans="2:8" ht="18" thickBot="1">
      <c r="B45" s="2" t="s">
        <v>327</v>
      </c>
      <c r="C45" s="2"/>
      <c r="D45" s="2"/>
      <c r="E45" s="2"/>
      <c r="F45" s="2"/>
      <c r="G45" s="110"/>
      <c r="H45" s="111"/>
    </row>
    <row r="46" ht="18">
      <c r="B46" s="1" t="s">
        <v>26</v>
      </c>
    </row>
    <row r="47" ht="18">
      <c r="B47" s="1" t="s">
        <v>27</v>
      </c>
    </row>
    <row r="48" ht="18">
      <c r="B48" s="1" t="s">
        <v>28</v>
      </c>
    </row>
    <row r="49" ht="18">
      <c r="B49" s="1" t="s">
        <v>29</v>
      </c>
    </row>
    <row r="50" ht="20.25">
      <c r="B50" s="1" t="s">
        <v>30</v>
      </c>
    </row>
    <row r="59" ht="18">
      <c r="C59" s="1" t="s">
        <v>56</v>
      </c>
    </row>
    <row r="60" ht="18">
      <c r="A60" s="1" t="s">
        <v>55</v>
      </c>
    </row>
    <row r="66" ht="18">
      <c r="B66" s="1" t="s">
        <v>328</v>
      </c>
    </row>
    <row r="67" ht="18">
      <c r="B67" s="1" t="s">
        <v>265</v>
      </c>
    </row>
    <row r="68" ht="18">
      <c r="B68" s="1" t="s">
        <v>263</v>
      </c>
    </row>
    <row r="69" ht="18">
      <c r="B69" s="1" t="s">
        <v>264</v>
      </c>
    </row>
    <row r="70" spans="2:7" ht="18">
      <c r="B70" s="39" t="s">
        <v>113</v>
      </c>
      <c r="C70" s="39"/>
      <c r="D70" s="39"/>
      <c r="E70" s="39"/>
      <c r="F70" s="39"/>
      <c r="G70" s="39"/>
    </row>
    <row r="71" ht="18">
      <c r="B71" s="1" t="s">
        <v>31</v>
      </c>
    </row>
    <row r="72" ht="18">
      <c r="B72" s="1" t="s">
        <v>32</v>
      </c>
    </row>
    <row r="73" ht="20.25">
      <c r="B73" s="1" t="s">
        <v>212</v>
      </c>
    </row>
    <row r="74" ht="18">
      <c r="B74" s="1" t="s">
        <v>44</v>
      </c>
    </row>
    <row r="75" ht="18">
      <c r="B75" s="1" t="s">
        <v>33</v>
      </c>
    </row>
    <row r="78" ht="18">
      <c r="B78" s="1" t="s">
        <v>34</v>
      </c>
    </row>
    <row r="79" spans="2:3" ht="18">
      <c r="B79" s="1" t="s">
        <v>43</v>
      </c>
      <c r="C79" s="1" t="s">
        <v>35</v>
      </c>
    </row>
    <row r="80" ht="18">
      <c r="C80" s="1" t="s">
        <v>310</v>
      </c>
    </row>
    <row r="81" spans="2:3" ht="18">
      <c r="B81" s="1" t="s">
        <v>43</v>
      </c>
      <c r="C81" s="1" t="s">
        <v>36</v>
      </c>
    </row>
    <row r="82" spans="2:3" ht="18">
      <c r="B82" s="1" t="s">
        <v>43</v>
      </c>
      <c r="C82" s="1" t="s">
        <v>37</v>
      </c>
    </row>
    <row r="83" ht="18">
      <c r="C83" s="1" t="s">
        <v>38</v>
      </c>
    </row>
    <row r="84" spans="2:3" ht="20.25">
      <c r="B84" s="1" t="s">
        <v>43</v>
      </c>
      <c r="C84" s="1" t="s">
        <v>39</v>
      </c>
    </row>
    <row r="85" spans="2:3" ht="18">
      <c r="B85" s="1" t="s">
        <v>43</v>
      </c>
      <c r="C85" s="1" t="s">
        <v>40</v>
      </c>
    </row>
    <row r="86" spans="2:3" ht="18">
      <c r="B86" s="1" t="s">
        <v>43</v>
      </c>
      <c r="C86" s="1" t="s">
        <v>41</v>
      </c>
    </row>
    <row r="87" ht="18">
      <c r="C87" s="1" t="s">
        <v>42</v>
      </c>
    </row>
    <row r="88" ht="18">
      <c r="B88" s="1" t="s">
        <v>330</v>
      </c>
    </row>
    <row r="89" ht="18">
      <c r="B89" s="1" t="s">
        <v>329</v>
      </c>
    </row>
    <row r="90" ht="18">
      <c r="B90" s="1" t="s">
        <v>45</v>
      </c>
    </row>
    <row r="91" ht="18">
      <c r="B91" s="1" t="s">
        <v>279</v>
      </c>
    </row>
    <row r="92" spans="3:5" ht="18">
      <c r="C92" s="100" t="s">
        <v>280</v>
      </c>
      <c r="D92" s="100"/>
      <c r="E92" s="101" t="s">
        <v>200</v>
      </c>
    </row>
    <row r="93" spans="3:5" ht="18">
      <c r="C93" s="100" t="s">
        <v>281</v>
      </c>
      <c r="D93" s="100"/>
      <c r="E93" s="100"/>
    </row>
    <row r="94" spans="3:5" ht="18">
      <c r="C94" s="100" t="s">
        <v>282</v>
      </c>
      <c r="D94" s="100"/>
      <c r="E94" s="100"/>
    </row>
    <row r="95" spans="4:7" ht="18">
      <c r="D95" s="101" t="s">
        <v>202</v>
      </c>
      <c r="G95" s="101" t="s">
        <v>203</v>
      </c>
    </row>
    <row r="97" ht="18">
      <c r="E97" s="1" t="s">
        <v>201</v>
      </c>
    </row>
    <row r="99" ht="18">
      <c r="C99" s="1" t="s">
        <v>283</v>
      </c>
    </row>
    <row r="100" ht="18">
      <c r="D100" s="1" t="s">
        <v>46</v>
      </c>
    </row>
    <row r="102" spans="2:6" ht="18">
      <c r="B102" s="39" t="s">
        <v>114</v>
      </c>
      <c r="C102" s="39"/>
      <c r="D102" s="39"/>
      <c r="E102" s="39"/>
      <c r="F102" s="39"/>
    </row>
    <row r="104" ht="18">
      <c r="B104" s="1" t="s">
        <v>47</v>
      </c>
    </row>
    <row r="105" ht="18">
      <c r="B105" s="1" t="s">
        <v>48</v>
      </c>
    </row>
    <row r="106" ht="18">
      <c r="B106" s="1" t="s">
        <v>206</v>
      </c>
    </row>
    <row r="107" ht="18">
      <c r="B107" s="1" t="s">
        <v>207</v>
      </c>
    </row>
    <row r="108" spans="2:6" ht="18">
      <c r="B108" s="136" t="s">
        <v>115</v>
      </c>
      <c r="C108" s="127"/>
      <c r="D108" s="127"/>
      <c r="E108" s="127"/>
      <c r="F108" s="127"/>
    </row>
    <row r="110" ht="18">
      <c r="B110" s="1" t="s">
        <v>284</v>
      </c>
    </row>
    <row r="111" ht="18">
      <c r="B111" s="1" t="s">
        <v>285</v>
      </c>
    </row>
    <row r="112" ht="18">
      <c r="B112" s="1" t="s">
        <v>336</v>
      </c>
    </row>
    <row r="113" ht="18">
      <c r="B113" s="1" t="s">
        <v>116</v>
      </c>
    </row>
    <row r="114" ht="18">
      <c r="B114" s="1" t="s">
        <v>117</v>
      </c>
    </row>
    <row r="115" ht="18">
      <c r="B115" s="1" t="s">
        <v>258</v>
      </c>
    </row>
    <row r="116" ht="18">
      <c r="B116" s="1" t="s">
        <v>286</v>
      </c>
    </row>
    <row r="117" ht="18">
      <c r="B117" s="1" t="s">
        <v>204</v>
      </c>
    </row>
    <row r="118" ht="18">
      <c r="B118" s="1" t="s">
        <v>118</v>
      </c>
    </row>
    <row r="119" ht="18">
      <c r="B119" s="1" t="s">
        <v>205</v>
      </c>
    </row>
    <row r="120" ht="18">
      <c r="B120" s="1" t="s">
        <v>331</v>
      </c>
    </row>
    <row r="121" ht="18">
      <c r="B121" s="1" t="s">
        <v>332</v>
      </c>
    </row>
    <row r="122" ht="18">
      <c r="B122" s="1" t="s">
        <v>287</v>
      </c>
    </row>
    <row r="123" ht="18">
      <c r="B123" s="1" t="s">
        <v>333</v>
      </c>
    </row>
    <row r="124" ht="18">
      <c r="B124" s="1" t="s">
        <v>334</v>
      </c>
    </row>
    <row r="126" spans="2:7" ht="18">
      <c r="B126" s="136" t="s">
        <v>119</v>
      </c>
      <c r="C126" s="127"/>
      <c r="D126" s="127"/>
      <c r="E126" s="127"/>
      <c r="F126" s="127"/>
      <c r="G126" s="127"/>
    </row>
    <row r="128" ht="18">
      <c r="B128" s="1" t="s">
        <v>120</v>
      </c>
    </row>
    <row r="129" ht="18">
      <c r="B129" s="1" t="s">
        <v>121</v>
      </c>
    </row>
    <row r="130" ht="18">
      <c r="B130" s="1" t="s">
        <v>311</v>
      </c>
    </row>
    <row r="131" ht="18">
      <c r="B131" s="1" t="s">
        <v>122</v>
      </c>
    </row>
    <row r="132" ht="18">
      <c r="B132" s="1" t="s">
        <v>123</v>
      </c>
    </row>
    <row r="133" ht="18">
      <c r="B133" s="1" t="s">
        <v>124</v>
      </c>
    </row>
    <row r="134" ht="18">
      <c r="B134" s="1" t="s">
        <v>125</v>
      </c>
    </row>
    <row r="135" ht="18">
      <c r="B135" s="1" t="s">
        <v>126</v>
      </c>
    </row>
    <row r="136" ht="18">
      <c r="B136" s="1" t="s">
        <v>127</v>
      </c>
    </row>
    <row r="137" ht="18">
      <c r="B137" s="1" t="s">
        <v>128</v>
      </c>
    </row>
    <row r="138" ht="18">
      <c r="B138" s="1" t="s">
        <v>237</v>
      </c>
    </row>
    <row r="139" ht="18">
      <c r="B139" s="1" t="s">
        <v>238</v>
      </c>
    </row>
    <row r="140" ht="18">
      <c r="B140" s="1" t="s">
        <v>129</v>
      </c>
    </row>
    <row r="141" ht="18">
      <c r="B141" s="1" t="s">
        <v>130</v>
      </c>
    </row>
    <row r="142" ht="18">
      <c r="B142" s="1" t="s">
        <v>312</v>
      </c>
    </row>
    <row r="143" ht="18">
      <c r="B143" s="1" t="s">
        <v>131</v>
      </c>
    </row>
    <row r="144" ht="18">
      <c r="B144" s="1" t="s">
        <v>213</v>
      </c>
    </row>
    <row r="145" ht="18">
      <c r="B145" s="1" t="s">
        <v>214</v>
      </c>
    </row>
    <row r="146" ht="18">
      <c r="B146" s="1" t="s">
        <v>215</v>
      </c>
    </row>
    <row r="147" ht="18">
      <c r="B147" s="1" t="s">
        <v>132</v>
      </c>
    </row>
    <row r="148" ht="18">
      <c r="B148" s="1" t="s">
        <v>325</v>
      </c>
    </row>
    <row r="149" ht="18">
      <c r="B149" s="1" t="s">
        <v>326</v>
      </c>
    </row>
    <row r="150" ht="18">
      <c r="B150" s="1" t="s">
        <v>133</v>
      </c>
    </row>
    <row r="151" ht="18">
      <c r="B151" s="1" t="s">
        <v>216</v>
      </c>
    </row>
    <row r="152" ht="18">
      <c r="B152" s="1" t="s">
        <v>134</v>
      </c>
    </row>
    <row r="153" ht="18">
      <c r="B153" s="1" t="s">
        <v>239</v>
      </c>
    </row>
    <row r="154" ht="18">
      <c r="B154" s="1" t="s">
        <v>288</v>
      </c>
    </row>
    <row r="156" spans="2:9" ht="18">
      <c r="B156" s="128" t="s">
        <v>135</v>
      </c>
      <c r="C156" s="127"/>
      <c r="D156" s="127"/>
      <c r="E156" s="127"/>
      <c r="F156" s="127"/>
      <c r="G156" s="127"/>
      <c r="H156" s="127"/>
      <c r="I156" s="127"/>
    </row>
    <row r="158" ht="18">
      <c r="B158" s="1" t="s">
        <v>136</v>
      </c>
    </row>
    <row r="159" ht="18">
      <c r="B159" s="1" t="s">
        <v>138</v>
      </c>
    </row>
    <row r="160" ht="18">
      <c r="B160" s="1" t="s">
        <v>137</v>
      </c>
    </row>
    <row r="161" ht="18">
      <c r="B161" s="1" t="s">
        <v>289</v>
      </c>
    </row>
    <row r="162" ht="18">
      <c r="B162" s="1" t="s">
        <v>139</v>
      </c>
    </row>
    <row r="163" ht="18">
      <c r="B163" s="1" t="s">
        <v>140</v>
      </c>
    </row>
    <row r="164" ht="18">
      <c r="B164" s="1" t="s">
        <v>290</v>
      </c>
    </row>
    <row r="165" ht="18">
      <c r="B165" s="1" t="s">
        <v>141</v>
      </c>
    </row>
    <row r="166" ht="18">
      <c r="B166" s="1" t="s">
        <v>291</v>
      </c>
    </row>
    <row r="167" ht="18">
      <c r="B167" s="1" t="s">
        <v>142</v>
      </c>
    </row>
    <row r="168" ht="18">
      <c r="B168" s="1" t="s">
        <v>143</v>
      </c>
    </row>
    <row r="169" ht="18">
      <c r="B169" s="1" t="s">
        <v>144</v>
      </c>
    </row>
    <row r="170" ht="18">
      <c r="B170" s="1" t="s">
        <v>145</v>
      </c>
    </row>
    <row r="171" ht="18">
      <c r="B171" s="1" t="s">
        <v>146</v>
      </c>
    </row>
    <row r="172" ht="18">
      <c r="B172" s="1" t="s">
        <v>147</v>
      </c>
    </row>
    <row r="173" ht="18">
      <c r="B173" s="1" t="s">
        <v>148</v>
      </c>
    </row>
    <row r="174" ht="18">
      <c r="B174" s="1" t="s">
        <v>149</v>
      </c>
    </row>
    <row r="175" ht="18">
      <c r="B175" s="1" t="s">
        <v>150</v>
      </c>
    </row>
    <row r="176" ht="18">
      <c r="B176" s="1" t="s">
        <v>151</v>
      </c>
    </row>
    <row r="177" ht="18">
      <c r="C177" s="129"/>
    </row>
    <row r="183" ht="18">
      <c r="H183" s="1" t="s">
        <v>152</v>
      </c>
    </row>
    <row r="184" spans="1:9" ht="18" thickBot="1">
      <c r="A184" s="140" t="s">
        <v>338</v>
      </c>
      <c r="B184" s="140"/>
      <c r="C184" s="140"/>
      <c r="D184" s="140"/>
      <c r="E184" s="140"/>
      <c r="F184" s="140"/>
      <c r="G184" s="140"/>
      <c r="H184" s="140"/>
      <c r="I184" s="140"/>
    </row>
    <row r="185" spans="1:9" ht="18" thickBot="1">
      <c r="A185" s="46"/>
      <c r="B185" s="47" t="s">
        <v>153</v>
      </c>
      <c r="C185" s="47"/>
      <c r="D185" s="47"/>
      <c r="E185" s="61"/>
      <c r="F185" s="58" t="s">
        <v>154</v>
      </c>
      <c r="G185" s="58"/>
      <c r="H185" s="58"/>
      <c r="I185" s="59"/>
    </row>
    <row r="186" spans="1:9" ht="18" thickBot="1">
      <c r="A186" s="53"/>
      <c r="B186" s="54"/>
      <c r="C186" s="54"/>
      <c r="D186" s="54"/>
      <c r="E186" s="56"/>
      <c r="F186" s="66">
        <v>1</v>
      </c>
      <c r="G186" s="55">
        <v>2</v>
      </c>
      <c r="H186" s="55">
        <v>3</v>
      </c>
      <c r="I186" s="56">
        <v>4</v>
      </c>
    </row>
    <row r="187" spans="1:9" ht="18">
      <c r="A187" s="46" t="s">
        <v>313</v>
      </c>
      <c r="B187" s="47"/>
      <c r="C187" s="47"/>
      <c r="D187" s="47"/>
      <c r="E187" s="61"/>
      <c r="F187" s="70" t="s">
        <v>232</v>
      </c>
      <c r="G187" s="71" t="s">
        <v>162</v>
      </c>
      <c r="H187" s="71" t="s">
        <v>164</v>
      </c>
      <c r="I187" s="72" t="s">
        <v>165</v>
      </c>
    </row>
    <row r="188" spans="1:9" ht="18">
      <c r="A188" s="48"/>
      <c r="B188" s="43"/>
      <c r="C188" s="43"/>
      <c r="D188" s="43"/>
      <c r="E188" s="49"/>
      <c r="F188" s="73"/>
      <c r="G188" s="74" t="s">
        <v>163</v>
      </c>
      <c r="H188" s="74"/>
      <c r="I188" s="75" t="s">
        <v>166</v>
      </c>
    </row>
    <row r="189" spans="1:9" ht="18">
      <c r="A189" s="62" t="s">
        <v>314</v>
      </c>
      <c r="B189" s="26"/>
      <c r="C189" s="26"/>
      <c r="D189" s="26"/>
      <c r="E189" s="63"/>
      <c r="F189" s="27">
        <v>5000</v>
      </c>
      <c r="G189" s="33">
        <v>10000</v>
      </c>
      <c r="H189" s="33">
        <v>10000</v>
      </c>
      <c r="I189" s="63">
        <v>100000</v>
      </c>
    </row>
    <row r="190" spans="1:9" ht="20.25">
      <c r="A190" s="62" t="s">
        <v>155</v>
      </c>
      <c r="B190" s="26"/>
      <c r="C190" s="26"/>
      <c r="D190" s="26"/>
      <c r="E190" s="63"/>
      <c r="F190" s="27">
        <v>2</v>
      </c>
      <c r="G190" s="33">
        <v>1</v>
      </c>
      <c r="H190" s="33">
        <v>3</v>
      </c>
      <c r="I190" s="63">
        <v>1</v>
      </c>
    </row>
    <row r="191" spans="1:9" ht="18">
      <c r="A191" s="62" t="s">
        <v>315</v>
      </c>
      <c r="B191" s="26"/>
      <c r="C191" s="26"/>
      <c r="D191" s="26"/>
      <c r="E191" s="63"/>
      <c r="F191" s="27" t="s">
        <v>220</v>
      </c>
      <c r="G191" s="33" t="s">
        <v>221</v>
      </c>
      <c r="H191" s="33" t="s">
        <v>222</v>
      </c>
      <c r="I191" s="63" t="s">
        <v>221</v>
      </c>
    </row>
    <row r="192" spans="1:9" ht="18">
      <c r="A192" s="64" t="s">
        <v>316</v>
      </c>
      <c r="B192" s="42"/>
      <c r="C192" s="42"/>
      <c r="D192" s="42"/>
      <c r="E192" s="65"/>
      <c r="F192" s="68"/>
      <c r="G192" s="60"/>
      <c r="H192" s="60"/>
      <c r="I192" s="65"/>
    </row>
    <row r="193" spans="1:9" ht="18">
      <c r="A193" s="50" t="s">
        <v>223</v>
      </c>
      <c r="B193" s="51"/>
      <c r="C193" s="51"/>
      <c r="D193" s="51"/>
      <c r="E193" s="52"/>
      <c r="F193" s="67" t="s">
        <v>224</v>
      </c>
      <c r="G193" s="44" t="s">
        <v>225</v>
      </c>
      <c r="H193" s="44" t="s">
        <v>224</v>
      </c>
      <c r="I193" s="49" t="s">
        <v>225</v>
      </c>
    </row>
    <row r="194" spans="1:9" ht="18">
      <c r="A194" s="62" t="s">
        <v>317</v>
      </c>
      <c r="B194" s="26"/>
      <c r="C194" s="26"/>
      <c r="D194" s="26"/>
      <c r="E194" s="63"/>
      <c r="F194" s="68"/>
      <c r="G194" s="60"/>
      <c r="H194" s="60"/>
      <c r="I194" s="65"/>
    </row>
    <row r="195" spans="1:9" ht="18">
      <c r="A195" s="48" t="s">
        <v>318</v>
      </c>
      <c r="B195" s="43"/>
      <c r="C195" s="43"/>
      <c r="D195" s="43"/>
      <c r="E195" s="49"/>
      <c r="F195" s="27" t="s">
        <v>320</v>
      </c>
      <c r="G195" s="33" t="s">
        <v>320</v>
      </c>
      <c r="H195" s="33" t="s">
        <v>320</v>
      </c>
      <c r="I195" s="63" t="s">
        <v>320</v>
      </c>
    </row>
    <row r="196" spans="1:9" ht="18">
      <c r="A196" s="48" t="s">
        <v>156</v>
      </c>
      <c r="B196" s="43"/>
      <c r="C196" s="43"/>
      <c r="D196" s="43"/>
      <c r="E196" s="49"/>
      <c r="F196" s="67">
        <v>600</v>
      </c>
      <c r="G196" s="44">
        <v>800</v>
      </c>
      <c r="H196" s="44">
        <v>2000</v>
      </c>
      <c r="I196" s="49">
        <v>450</v>
      </c>
    </row>
    <row r="197" spans="1:9" ht="18">
      <c r="A197" s="62" t="s">
        <v>157</v>
      </c>
      <c r="B197" s="26"/>
      <c r="C197" s="26"/>
      <c r="D197" s="26"/>
      <c r="E197" s="63"/>
      <c r="F197" s="27">
        <v>500</v>
      </c>
      <c r="G197" s="33">
        <v>1500</v>
      </c>
      <c r="H197" s="33">
        <v>1000</v>
      </c>
      <c r="I197" s="63">
        <v>1800</v>
      </c>
    </row>
    <row r="198" spans="1:9" ht="20.25">
      <c r="A198" s="62" t="s">
        <v>158</v>
      </c>
      <c r="B198" s="26"/>
      <c r="C198" s="26"/>
      <c r="D198" s="26"/>
      <c r="E198" s="63"/>
      <c r="F198" s="27">
        <v>60</v>
      </c>
      <c r="G198" s="33">
        <v>40</v>
      </c>
      <c r="H198" s="33">
        <v>50</v>
      </c>
      <c r="I198" s="63">
        <v>20</v>
      </c>
    </row>
    <row r="199" spans="1:9" ht="18">
      <c r="A199" s="62" t="s">
        <v>159</v>
      </c>
      <c r="B199" s="26"/>
      <c r="C199" s="26"/>
      <c r="D199" s="26"/>
      <c r="E199" s="63"/>
      <c r="F199" s="27" t="s">
        <v>208</v>
      </c>
      <c r="G199" s="33" t="s">
        <v>226</v>
      </c>
      <c r="H199" s="33" t="s">
        <v>227</v>
      </c>
      <c r="I199" s="63" t="s">
        <v>228</v>
      </c>
    </row>
    <row r="200" spans="1:9" ht="18">
      <c r="A200" s="50" t="s">
        <v>319</v>
      </c>
      <c r="B200" s="51"/>
      <c r="C200" s="51"/>
      <c r="D200" s="51"/>
      <c r="E200" s="52"/>
      <c r="F200" s="69"/>
      <c r="G200" s="45"/>
      <c r="H200" s="45"/>
      <c r="I200" s="52"/>
    </row>
    <row r="201" spans="1:9" ht="18" thickBot="1">
      <c r="A201" s="53" t="s">
        <v>161</v>
      </c>
      <c r="B201" s="54"/>
      <c r="C201" s="54"/>
      <c r="D201" s="54"/>
      <c r="E201" s="56"/>
      <c r="F201" s="66" t="s">
        <v>229</v>
      </c>
      <c r="G201" s="55" t="s">
        <v>230</v>
      </c>
      <c r="H201" s="55" t="s">
        <v>231</v>
      </c>
      <c r="I201" s="56" t="s">
        <v>229</v>
      </c>
    </row>
    <row r="202" ht="18" thickBot="1">
      <c r="C202" s="1" t="s">
        <v>217</v>
      </c>
    </row>
    <row r="203" spans="1:9" ht="18" thickBot="1">
      <c r="A203" s="46"/>
      <c r="B203" s="47" t="s">
        <v>153</v>
      </c>
      <c r="C203" s="47"/>
      <c r="D203" s="47"/>
      <c r="E203" s="61"/>
      <c r="F203" s="137" t="s">
        <v>154</v>
      </c>
      <c r="G203" s="138"/>
      <c r="H203" s="138"/>
      <c r="I203" s="139"/>
    </row>
    <row r="204" spans="1:9" ht="18" thickBot="1">
      <c r="A204" s="53"/>
      <c r="B204" s="54"/>
      <c r="C204" s="54"/>
      <c r="D204" s="54"/>
      <c r="E204" s="56"/>
      <c r="F204" s="66">
        <v>5</v>
      </c>
      <c r="G204" s="55">
        <v>6</v>
      </c>
      <c r="H204" s="55">
        <v>7</v>
      </c>
      <c r="I204" s="56">
        <v>8</v>
      </c>
    </row>
    <row r="205" spans="1:9" ht="18">
      <c r="A205" s="46" t="s">
        <v>313</v>
      </c>
      <c r="B205" s="47"/>
      <c r="C205" s="47"/>
      <c r="D205" s="47"/>
      <c r="E205" s="61"/>
      <c r="F205" s="70" t="s">
        <v>233</v>
      </c>
      <c r="G205" s="71" t="s">
        <v>162</v>
      </c>
      <c r="H205" s="71" t="s">
        <v>164</v>
      </c>
      <c r="I205" s="72" t="s">
        <v>167</v>
      </c>
    </row>
    <row r="206" spans="1:9" ht="18">
      <c r="A206" s="48"/>
      <c r="B206" s="43"/>
      <c r="C206" s="43"/>
      <c r="D206" s="43"/>
      <c r="E206" s="49"/>
      <c r="F206" s="73"/>
      <c r="G206" s="74" t="s">
        <v>163</v>
      </c>
      <c r="H206" s="74"/>
      <c r="I206" s="75" t="s">
        <v>168</v>
      </c>
    </row>
    <row r="207" spans="1:9" ht="18">
      <c r="A207" s="62" t="s">
        <v>321</v>
      </c>
      <c r="B207" s="26"/>
      <c r="C207" s="26"/>
      <c r="D207" s="26"/>
      <c r="E207" s="63"/>
      <c r="F207" s="27">
        <v>10000</v>
      </c>
      <c r="G207" s="33">
        <v>10000</v>
      </c>
      <c r="H207" s="33">
        <v>50000</v>
      </c>
      <c r="I207" s="63">
        <v>75000</v>
      </c>
    </row>
    <row r="208" spans="1:9" ht="20.25">
      <c r="A208" s="62" t="s">
        <v>155</v>
      </c>
      <c r="B208" s="26"/>
      <c r="C208" s="26"/>
      <c r="D208" s="26"/>
      <c r="E208" s="63"/>
      <c r="F208" s="27">
        <v>4</v>
      </c>
      <c r="G208" s="33">
        <v>1</v>
      </c>
      <c r="H208" s="33">
        <v>4</v>
      </c>
      <c r="I208" s="63">
        <v>1</v>
      </c>
    </row>
    <row r="209" spans="1:9" ht="18">
      <c r="A209" s="62" t="s">
        <v>322</v>
      </c>
      <c r="B209" s="26"/>
      <c r="C209" s="26"/>
      <c r="D209" s="26"/>
      <c r="E209" s="63"/>
      <c r="F209" s="27" t="s">
        <v>234</v>
      </c>
      <c r="G209" s="33" t="s">
        <v>221</v>
      </c>
      <c r="H209" s="33" t="s">
        <v>221</v>
      </c>
      <c r="I209" s="63" t="s">
        <v>221</v>
      </c>
    </row>
    <row r="210" spans="1:9" ht="18">
      <c r="A210" s="64" t="s">
        <v>316</v>
      </c>
      <c r="B210" s="42"/>
      <c r="C210" s="42"/>
      <c r="D210" s="42"/>
      <c r="E210" s="65"/>
      <c r="F210" s="68"/>
      <c r="G210" s="60"/>
      <c r="H210" s="60"/>
      <c r="I210" s="65"/>
    </row>
    <row r="211" spans="1:9" ht="18">
      <c r="A211" s="50" t="s">
        <v>223</v>
      </c>
      <c r="B211" s="51"/>
      <c r="C211" s="51"/>
      <c r="D211" s="51"/>
      <c r="E211" s="52"/>
      <c r="F211" s="67" t="s">
        <v>224</v>
      </c>
      <c r="G211" s="44" t="s">
        <v>224</v>
      </c>
      <c r="H211" s="44" t="s">
        <v>224</v>
      </c>
      <c r="I211" s="49" t="s">
        <v>224</v>
      </c>
    </row>
    <row r="212" spans="1:9" ht="18">
      <c r="A212" s="62" t="s">
        <v>317</v>
      </c>
      <c r="B212" s="26"/>
      <c r="C212" s="26"/>
      <c r="D212" s="26"/>
      <c r="E212" s="63"/>
      <c r="F212" s="68"/>
      <c r="G212" s="60"/>
      <c r="H212" s="60"/>
      <c r="I212" s="65"/>
    </row>
    <row r="213" spans="1:9" ht="18">
      <c r="A213" s="48" t="s">
        <v>318</v>
      </c>
      <c r="B213" s="43"/>
      <c r="C213" s="43"/>
      <c r="D213" s="43"/>
      <c r="E213" s="49"/>
      <c r="F213" s="27" t="s">
        <v>323</v>
      </c>
      <c r="G213" s="33" t="s">
        <v>320</v>
      </c>
      <c r="H213" s="33" t="s">
        <v>320</v>
      </c>
      <c r="I213" s="63" t="s">
        <v>323</v>
      </c>
    </row>
    <row r="214" spans="1:9" ht="18">
      <c r="A214" s="48" t="s">
        <v>156</v>
      </c>
      <c r="B214" s="43"/>
      <c r="C214" s="43"/>
      <c r="D214" s="43"/>
      <c r="E214" s="49"/>
      <c r="F214" s="67">
        <v>1200</v>
      </c>
      <c r="G214" s="44">
        <v>700</v>
      </c>
      <c r="H214" s="44">
        <v>1500</v>
      </c>
      <c r="I214" s="49">
        <v>2000</v>
      </c>
    </row>
    <row r="215" spans="1:9" ht="18">
      <c r="A215" s="62" t="s">
        <v>157</v>
      </c>
      <c r="B215" s="26"/>
      <c r="C215" s="26"/>
      <c r="D215" s="26"/>
      <c r="E215" s="63"/>
      <c r="F215" s="27">
        <v>800</v>
      </c>
      <c r="G215" s="33">
        <v>1800</v>
      </c>
      <c r="H215" s="33">
        <v>2000</v>
      </c>
      <c r="I215" s="63">
        <v>1000</v>
      </c>
    </row>
    <row r="216" spans="1:9" ht="20.25">
      <c r="A216" s="62" t="s">
        <v>158</v>
      </c>
      <c r="B216" s="26"/>
      <c r="C216" s="26"/>
      <c r="D216" s="26"/>
      <c r="E216" s="63"/>
      <c r="F216" s="27">
        <v>40</v>
      </c>
      <c r="G216" s="33">
        <v>60</v>
      </c>
      <c r="H216" s="33">
        <v>40</v>
      </c>
      <c r="I216" s="63">
        <v>50</v>
      </c>
    </row>
    <row r="217" spans="1:9" ht="18">
      <c r="A217" s="62" t="s">
        <v>159</v>
      </c>
      <c r="B217" s="26"/>
      <c r="C217" s="26"/>
      <c r="D217" s="26"/>
      <c r="E217" s="63"/>
      <c r="F217" s="27" t="s">
        <v>235</v>
      </c>
      <c r="G217" s="33" t="s">
        <v>236</v>
      </c>
      <c r="H217" s="33" t="s">
        <v>250</v>
      </c>
      <c r="I217" s="63" t="s">
        <v>228</v>
      </c>
    </row>
    <row r="218" spans="1:9" ht="18">
      <c r="A218" s="50" t="s">
        <v>160</v>
      </c>
      <c r="B218" s="51"/>
      <c r="C218" s="51"/>
      <c r="D218" s="51"/>
      <c r="E218" s="52"/>
      <c r="F218" s="69"/>
      <c r="G218" s="45"/>
      <c r="H218" s="45"/>
      <c r="I218" s="52"/>
    </row>
    <row r="219" spans="1:9" ht="18" thickBot="1">
      <c r="A219" s="53" t="s">
        <v>161</v>
      </c>
      <c r="B219" s="54"/>
      <c r="C219" s="54"/>
      <c r="D219" s="54"/>
      <c r="E219" s="56"/>
      <c r="F219" s="66" t="s">
        <v>231</v>
      </c>
      <c r="G219" s="55" t="s">
        <v>229</v>
      </c>
      <c r="H219" s="55" t="s">
        <v>231</v>
      </c>
      <c r="I219" s="56" t="s">
        <v>230</v>
      </c>
    </row>
    <row r="221" ht="18">
      <c r="H221" s="1" t="s">
        <v>169</v>
      </c>
    </row>
    <row r="222" ht="18" thickBot="1">
      <c r="C222" s="1" t="s">
        <v>324</v>
      </c>
    </row>
    <row r="223" spans="1:9" ht="18">
      <c r="A223" s="81" t="s">
        <v>170</v>
      </c>
      <c r="B223" s="82"/>
      <c r="C223" s="70"/>
      <c r="D223" s="71" t="s">
        <v>173</v>
      </c>
      <c r="E223" s="71" t="s">
        <v>174</v>
      </c>
      <c r="F223" s="83" t="s">
        <v>176</v>
      </c>
      <c r="G223" s="84"/>
      <c r="H223" s="84"/>
      <c r="I223" s="85"/>
    </row>
    <row r="224" spans="1:9" ht="18">
      <c r="A224" s="86"/>
      <c r="B224" s="77" t="s">
        <v>171</v>
      </c>
      <c r="C224" s="78"/>
      <c r="D224" s="79" t="s">
        <v>172</v>
      </c>
      <c r="E224" s="79" t="s">
        <v>175</v>
      </c>
      <c r="F224" s="80" t="s">
        <v>218</v>
      </c>
      <c r="G224" s="76"/>
      <c r="H224" s="77" t="s">
        <v>178</v>
      </c>
      <c r="I224" s="87"/>
    </row>
    <row r="225" spans="1:9" ht="18" thickBot="1">
      <c r="A225" s="89"/>
      <c r="B225" s="90"/>
      <c r="C225" s="91"/>
      <c r="D225" s="92" t="s">
        <v>179</v>
      </c>
      <c r="E225" s="93" t="s">
        <v>180</v>
      </c>
      <c r="F225" s="94" t="s">
        <v>177</v>
      </c>
      <c r="G225" s="91"/>
      <c r="H225" s="90" t="s">
        <v>177</v>
      </c>
      <c r="I225" s="95"/>
    </row>
    <row r="226" spans="1:9" ht="18">
      <c r="A226" s="96" t="s">
        <v>181</v>
      </c>
      <c r="B226" s="6"/>
      <c r="C226" s="7"/>
      <c r="D226" s="97">
        <v>0.6</v>
      </c>
      <c r="E226" s="97">
        <v>1</v>
      </c>
      <c r="F226" s="5"/>
      <c r="G226" s="7">
        <v>1.3</v>
      </c>
      <c r="H226" s="5"/>
      <c r="I226" s="8">
        <v>22</v>
      </c>
    </row>
    <row r="227" spans="1:9" ht="18">
      <c r="A227" s="62" t="s">
        <v>182</v>
      </c>
      <c r="B227" s="26"/>
      <c r="C227" s="27"/>
      <c r="D227" s="33">
        <v>0.7</v>
      </c>
      <c r="E227" s="33">
        <v>0.8</v>
      </c>
      <c r="F227" s="25"/>
      <c r="G227" s="27">
        <v>3.4</v>
      </c>
      <c r="H227" s="25"/>
      <c r="I227" s="63">
        <v>57</v>
      </c>
    </row>
    <row r="228" spans="1:9" ht="18">
      <c r="A228" s="62" t="s">
        <v>183</v>
      </c>
      <c r="B228" s="26"/>
      <c r="C228" s="27"/>
      <c r="D228" s="33">
        <v>15</v>
      </c>
      <c r="E228" s="33">
        <v>1.2</v>
      </c>
      <c r="F228" s="25"/>
      <c r="G228" s="27">
        <v>1.2</v>
      </c>
      <c r="H228" s="25"/>
      <c r="I228" s="63">
        <v>20</v>
      </c>
    </row>
    <row r="229" spans="1:9" ht="18">
      <c r="A229" s="62" t="s">
        <v>184</v>
      </c>
      <c r="B229" s="26"/>
      <c r="C229" s="27"/>
      <c r="D229" s="33">
        <v>20</v>
      </c>
      <c r="E229" s="33">
        <v>1.7</v>
      </c>
      <c r="F229" s="25"/>
      <c r="G229" s="27">
        <v>1.3</v>
      </c>
      <c r="H229" s="25"/>
      <c r="I229" s="63">
        <v>20</v>
      </c>
    </row>
    <row r="230" spans="1:9" ht="18" thickBot="1">
      <c r="A230" s="53" t="s">
        <v>185</v>
      </c>
      <c r="B230" s="54"/>
      <c r="C230" s="66"/>
      <c r="D230" s="55">
        <v>5</v>
      </c>
      <c r="E230" s="55">
        <v>1</v>
      </c>
      <c r="F230" s="88"/>
      <c r="G230" s="66">
        <v>1</v>
      </c>
      <c r="H230" s="88"/>
      <c r="I230" s="56">
        <v>19</v>
      </c>
    </row>
    <row r="232" ht="18">
      <c r="H232" s="1" t="s">
        <v>186</v>
      </c>
    </row>
    <row r="233" ht="21" thickBot="1">
      <c r="B233" s="1" t="s">
        <v>187</v>
      </c>
    </row>
    <row r="234" spans="1:9" ht="18" thickBot="1">
      <c r="A234" s="57"/>
      <c r="B234" s="58"/>
      <c r="C234" s="58" t="s">
        <v>189</v>
      </c>
      <c r="D234" s="58"/>
      <c r="E234" s="58"/>
      <c r="F234" s="58"/>
      <c r="G234" s="58"/>
      <c r="H234" s="98" t="s">
        <v>188</v>
      </c>
      <c r="I234" s="59"/>
    </row>
    <row r="235" spans="1:9" ht="20.25">
      <c r="A235" s="50" t="s">
        <v>192</v>
      </c>
      <c r="B235" s="51"/>
      <c r="C235" s="51"/>
      <c r="D235" s="51"/>
      <c r="E235" s="51"/>
      <c r="F235" s="51"/>
      <c r="G235" s="51"/>
      <c r="H235" s="46"/>
      <c r="I235" s="61"/>
    </row>
    <row r="236" spans="1:9" ht="18">
      <c r="A236" s="50"/>
      <c r="B236" s="51"/>
      <c r="C236" s="51"/>
      <c r="D236" s="51" t="s">
        <v>190</v>
      </c>
      <c r="E236" s="51"/>
      <c r="F236" s="51"/>
      <c r="G236" s="51"/>
      <c r="H236" s="50"/>
      <c r="I236" s="52">
        <v>1</v>
      </c>
    </row>
    <row r="237" spans="1:9" ht="18">
      <c r="A237" s="48"/>
      <c r="B237" s="43"/>
      <c r="C237" s="43"/>
      <c r="D237" s="43" t="s">
        <v>191</v>
      </c>
      <c r="E237" s="43"/>
      <c r="F237" s="43"/>
      <c r="G237" s="43"/>
      <c r="H237" s="48"/>
      <c r="I237" s="49">
        <v>0.33</v>
      </c>
    </row>
    <row r="238" spans="1:9" ht="20.25">
      <c r="A238" s="50" t="s">
        <v>193</v>
      </c>
      <c r="B238" s="51"/>
      <c r="C238" s="51"/>
      <c r="D238" s="51"/>
      <c r="E238" s="51"/>
      <c r="F238" s="51"/>
      <c r="G238" s="51"/>
      <c r="H238" s="64"/>
      <c r="I238" s="65"/>
    </row>
    <row r="239" spans="1:9" ht="18">
      <c r="A239" s="50"/>
      <c r="B239" s="51"/>
      <c r="C239" s="51"/>
      <c r="D239" s="51" t="s">
        <v>219</v>
      </c>
      <c r="E239" s="51"/>
      <c r="F239" s="51"/>
      <c r="G239" s="51"/>
      <c r="H239" s="50"/>
      <c r="I239" s="52">
        <v>1</v>
      </c>
    </row>
    <row r="240" spans="1:9" ht="18">
      <c r="A240" s="48"/>
      <c r="B240" s="43"/>
      <c r="C240" s="43"/>
      <c r="D240" s="43" t="s">
        <v>194</v>
      </c>
      <c r="E240" s="43"/>
      <c r="F240" s="43"/>
      <c r="G240" s="43"/>
      <c r="H240" s="48"/>
      <c r="I240" s="49">
        <v>0.67</v>
      </c>
    </row>
    <row r="241" spans="1:9" ht="18">
      <c r="A241" s="64" t="s">
        <v>195</v>
      </c>
      <c r="B241" s="42"/>
      <c r="C241" s="42"/>
      <c r="D241" s="42"/>
      <c r="E241" s="42"/>
      <c r="F241" s="42"/>
      <c r="G241" s="42"/>
      <c r="H241" s="50"/>
      <c r="I241" s="52"/>
    </row>
    <row r="242" spans="1:9" ht="20.25">
      <c r="A242" s="50" t="s">
        <v>196</v>
      </c>
      <c r="B242" s="51"/>
      <c r="C242" s="51"/>
      <c r="D242" s="51"/>
      <c r="E242" s="51"/>
      <c r="F242" s="51"/>
      <c r="G242" s="51"/>
      <c r="H242" s="50"/>
      <c r="I242" s="52"/>
    </row>
    <row r="243" spans="1:9" ht="18">
      <c r="A243" s="50"/>
      <c r="B243" s="51"/>
      <c r="C243" s="51"/>
      <c r="D243" s="51" t="s">
        <v>197</v>
      </c>
      <c r="E243" s="51"/>
      <c r="F243" s="51"/>
      <c r="G243" s="51"/>
      <c r="H243" s="50"/>
      <c r="I243" s="52">
        <v>2</v>
      </c>
    </row>
    <row r="244" spans="1:9" ht="18">
      <c r="A244" s="50"/>
      <c r="B244" s="51"/>
      <c r="C244" s="51"/>
      <c r="D244" s="51" t="s">
        <v>198</v>
      </c>
      <c r="E244" s="51"/>
      <c r="F244" s="51"/>
      <c r="G244" s="51"/>
      <c r="H244" s="50"/>
      <c r="I244" s="52">
        <v>23</v>
      </c>
    </row>
    <row r="245" spans="1:9" ht="18" thickBot="1">
      <c r="A245" s="53"/>
      <c r="B245" s="54"/>
      <c r="C245" s="54"/>
      <c r="D245" s="54" t="s">
        <v>199</v>
      </c>
      <c r="E245" s="54"/>
      <c r="F245" s="54"/>
      <c r="G245" s="54"/>
      <c r="H245" s="53"/>
      <c r="I245" s="56">
        <v>180</v>
      </c>
    </row>
    <row r="250" spans="1:9" ht="18">
      <c r="A250" s="51"/>
      <c r="B250" s="51"/>
      <c r="C250" s="132"/>
      <c r="D250" s="132"/>
      <c r="E250" s="132"/>
      <c r="F250" s="133"/>
      <c r="G250" s="133"/>
      <c r="H250" s="133"/>
      <c r="I250" s="51"/>
    </row>
    <row r="251" spans="1:9" ht="18">
      <c r="A251" s="51"/>
      <c r="B251" s="51"/>
      <c r="C251" s="133"/>
      <c r="D251" s="133"/>
      <c r="E251" s="133"/>
      <c r="F251" s="134"/>
      <c r="G251" s="134"/>
      <c r="H251" s="134"/>
      <c r="I251" s="51"/>
    </row>
    <row r="252" spans="1:9" ht="18">
      <c r="A252" s="51"/>
      <c r="B252" s="51"/>
      <c r="C252" s="51"/>
      <c r="D252" s="51"/>
      <c r="E252" s="51"/>
      <c r="F252" s="51"/>
      <c r="G252" s="51"/>
      <c r="H252" s="51"/>
      <c r="I252" s="51"/>
    </row>
    <row r="253" spans="3:8" ht="18">
      <c r="C253" s="51"/>
      <c r="D253" s="51"/>
      <c r="E253" s="51"/>
      <c r="F253" s="51"/>
      <c r="G253" s="51"/>
      <c r="H253" s="51"/>
    </row>
    <row r="254" ht="18">
      <c r="B254" s="99"/>
    </row>
  </sheetData>
  <sheetProtection password="CEE5" sheet="1" objects="1" scenarios="1"/>
  <mergeCells count="5">
    <mergeCell ref="F203:I203"/>
    <mergeCell ref="B2:H2"/>
    <mergeCell ref="B3:H3"/>
    <mergeCell ref="B4:H4"/>
    <mergeCell ref="A184:I184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80" r:id="rId5"/>
  <headerFooter alignWithMargins="0">
    <oddHeader>&amp;C&amp;P</oddHeader>
  </headerFooter>
  <rowBreaks count="6" manualBreakCount="6">
    <brk id="39" max="8" man="1"/>
    <brk id="76" max="8" man="1"/>
    <brk id="107" max="8" man="1"/>
    <brk id="154" max="8" man="1"/>
    <brk id="181" max="8" man="1"/>
    <brk id="220" max="8" man="1"/>
  </rowBreaks>
  <drawing r:id="rId4"/>
  <legacyDrawing r:id="rId3"/>
  <oleObjects>
    <oleObject progId="MS_ClipArt_Gallery" shapeId="1041411" r:id="rId1"/>
    <oleObject progId="MS_ClipArt_Gallery" shapeId="717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1">
      <selection activeCell="A1" sqref="A1"/>
    </sheetView>
  </sheetViews>
  <sheetFormatPr defaultColWidth="9.00390625" defaultRowHeight="12.75"/>
  <cols>
    <col min="1" max="2" width="9.25390625" style="1" customWidth="1"/>
    <col min="3" max="3" width="9.75390625" style="1" bestFit="1" customWidth="1"/>
    <col min="4" max="16384" width="9.25390625" style="1" customWidth="1"/>
  </cols>
  <sheetData>
    <row r="2" spans="2:9" ht="18">
      <c r="B2" s="103" t="s">
        <v>240</v>
      </c>
      <c r="C2" s="103"/>
      <c r="D2" s="103"/>
      <c r="E2" s="103"/>
      <c r="F2" s="103"/>
      <c r="G2" s="103"/>
      <c r="H2" s="103"/>
      <c r="I2" s="41"/>
    </row>
    <row r="3" spans="2:5" ht="18">
      <c r="B3" s="39" t="s">
        <v>50</v>
      </c>
      <c r="C3" s="39"/>
      <c r="D3" s="39"/>
      <c r="E3" s="39"/>
    </row>
    <row r="4" spans="2:7" ht="18">
      <c r="B4" s="1" t="s">
        <v>292</v>
      </c>
      <c r="E4" s="141"/>
      <c r="F4" s="142"/>
      <c r="G4" s="143"/>
    </row>
    <row r="5" spans="2:8" ht="18">
      <c r="B5" s="1" t="s">
        <v>293</v>
      </c>
      <c r="H5" s="121"/>
    </row>
    <row r="6" spans="2:8" ht="20.25">
      <c r="B6" s="1" t="s">
        <v>241</v>
      </c>
      <c r="H6" s="104"/>
    </row>
    <row r="7" spans="2:8" ht="20.25">
      <c r="B7" s="1" t="s">
        <v>49</v>
      </c>
      <c r="H7" s="104"/>
    </row>
    <row r="8" spans="2:9" ht="20.25">
      <c r="B8" s="1" t="s">
        <v>74</v>
      </c>
      <c r="H8" s="104"/>
      <c r="I8" s="125" t="s">
        <v>259</v>
      </c>
    </row>
    <row r="9" spans="2:9" ht="20.25">
      <c r="B9" s="1" t="s">
        <v>73</v>
      </c>
      <c r="H9" s="104"/>
      <c r="I9" s="125" t="s">
        <v>260</v>
      </c>
    </row>
    <row r="10" spans="2:9" ht="20.25">
      <c r="B10" s="1" t="s">
        <v>294</v>
      </c>
      <c r="H10" s="104"/>
      <c r="I10" s="125" t="s">
        <v>261</v>
      </c>
    </row>
    <row r="11" spans="2:9" ht="20.25">
      <c r="B11" s="1" t="s">
        <v>295</v>
      </c>
      <c r="H11" s="104"/>
      <c r="I11" s="125" t="s">
        <v>262</v>
      </c>
    </row>
    <row r="12" spans="2:9" ht="20.25">
      <c r="B12" s="1" t="s">
        <v>82</v>
      </c>
      <c r="H12" s="104"/>
      <c r="I12" s="101"/>
    </row>
    <row r="13" spans="2:8" ht="20.25">
      <c r="B13" s="1" t="s">
        <v>83</v>
      </c>
      <c r="H13" s="104"/>
    </row>
    <row r="14" spans="2:8" ht="18">
      <c r="B14" s="1" t="s">
        <v>70</v>
      </c>
      <c r="H14" s="104"/>
    </row>
    <row r="15" spans="2:8" ht="18">
      <c r="B15" s="1" t="s">
        <v>71</v>
      </c>
      <c r="H15" s="104"/>
    </row>
    <row r="16" spans="2:8" ht="20.25">
      <c r="B16" s="1" t="s">
        <v>72</v>
      </c>
      <c r="H16" s="104"/>
    </row>
    <row r="17" spans="2:8" ht="18">
      <c r="B17" s="39" t="s">
        <v>51</v>
      </c>
      <c r="C17" s="39"/>
      <c r="D17" s="39"/>
      <c r="E17" s="39"/>
      <c r="F17" s="39"/>
      <c r="G17" s="39"/>
      <c r="H17" s="39"/>
    </row>
    <row r="18" ht="18">
      <c r="B18" s="1" t="s">
        <v>69</v>
      </c>
    </row>
    <row r="19" spans="2:8" ht="18">
      <c r="B19" s="1" t="s">
        <v>57</v>
      </c>
      <c r="H19" s="1" t="e">
        <f>(54.2*((H5^2)/(H6^2*4))^0.33)*(H8+(1/((H5-700)/1000)^0.33))</f>
        <v>#DIV/0!</v>
      </c>
    </row>
    <row r="20" spans="2:8" ht="21">
      <c r="B20" s="1" t="s">
        <v>52</v>
      </c>
      <c r="H20" s="1" t="e">
        <f>0.0087*(H19*0.001)^2</f>
        <v>#DIV/0!</v>
      </c>
    </row>
    <row r="21" spans="2:8" ht="20.25">
      <c r="B21" s="1" t="s">
        <v>58</v>
      </c>
      <c r="H21" s="1">
        <f>0.9*H15</f>
        <v>0</v>
      </c>
    </row>
    <row r="22" spans="2:6" ht="18">
      <c r="B22" s="39" t="s">
        <v>53</v>
      </c>
      <c r="C22" s="39"/>
      <c r="D22" s="39"/>
      <c r="E22" s="39"/>
      <c r="F22" s="39"/>
    </row>
    <row r="23" spans="2:8" ht="20.25">
      <c r="B23" s="1" t="s">
        <v>296</v>
      </c>
      <c r="H23" s="1">
        <f>6*(H5*0.001)^0.5</f>
        <v>0</v>
      </c>
    </row>
    <row r="24" spans="2:8" ht="21">
      <c r="B24" s="1" t="s">
        <v>59</v>
      </c>
      <c r="H24" s="1">
        <f>3.14*(H23^2)</f>
        <v>0</v>
      </c>
    </row>
    <row r="25" ht="18">
      <c r="B25" s="1" t="s">
        <v>69</v>
      </c>
    </row>
    <row r="26" spans="2:8" ht="20.25">
      <c r="B26" s="1" t="s">
        <v>54</v>
      </c>
      <c r="H26" s="1" t="e">
        <f>(54.2*H13*H12*((H5^2)/(H6^2*H7^2*H9^2))^0.33)*(H8+1/((H5-700)/1000)^0.33)</f>
        <v>#DIV/0!</v>
      </c>
    </row>
    <row r="27" ht="18">
      <c r="B27" s="1" t="s">
        <v>79</v>
      </c>
    </row>
    <row r="28" spans="3:8" ht="20.25">
      <c r="C28" s="1" t="s">
        <v>60</v>
      </c>
      <c r="H28" s="1" t="e">
        <f>0.8*H26</f>
        <v>#DIV/0!</v>
      </c>
    </row>
    <row r="29" spans="3:8" ht="20.25">
      <c r="C29" s="1" t="s">
        <v>61</v>
      </c>
      <c r="H29" s="1" t="e">
        <f>0.03*H26</f>
        <v>#DIV/0!</v>
      </c>
    </row>
    <row r="30" spans="3:8" ht="20.25">
      <c r="C30" s="1" t="s">
        <v>62</v>
      </c>
      <c r="H30" s="1" t="e">
        <f>0.15*H26</f>
        <v>#DIV/0!</v>
      </c>
    </row>
    <row r="31" ht="21">
      <c r="B31" s="1" t="s">
        <v>75</v>
      </c>
    </row>
    <row r="32" spans="3:8" ht="18">
      <c r="C32" s="1" t="s">
        <v>76</v>
      </c>
      <c r="H32" s="1" t="e">
        <f>0.5*(H26*0.001)*(H28*0.001)</f>
        <v>#DIV/0!</v>
      </c>
    </row>
    <row r="33" spans="3:8" ht="18">
      <c r="C33" s="1" t="s">
        <v>77</v>
      </c>
      <c r="H33" s="1" t="e">
        <f>0.5*(H26*0.001)*(H29*0.001)</f>
        <v>#DIV/0!</v>
      </c>
    </row>
    <row r="34" spans="3:8" ht="18">
      <c r="C34" s="1" t="s">
        <v>78</v>
      </c>
      <c r="H34" s="1" t="e">
        <f>0.5*(H26*0.001)*(H30*0.001)</f>
        <v>#DIV/0!</v>
      </c>
    </row>
    <row r="37" ht="18">
      <c r="B37" s="1" t="s">
        <v>297</v>
      </c>
    </row>
    <row r="38" ht="20.25">
      <c r="B38" s="1" t="s">
        <v>81</v>
      </c>
    </row>
    <row r="39" spans="3:8" ht="18">
      <c r="C39" s="1" t="s">
        <v>76</v>
      </c>
      <c r="H39" s="1" t="e">
        <f>H14/(60*7*H7)</f>
        <v>#DIV/0!</v>
      </c>
    </row>
    <row r="40" spans="3:8" ht="18">
      <c r="C40" s="1" t="s">
        <v>80</v>
      </c>
      <c r="H40" s="1" t="e">
        <f>H14/(60*5.5*H7)</f>
        <v>#DIV/0!</v>
      </c>
    </row>
    <row r="41" spans="3:8" ht="18">
      <c r="C41" s="1" t="s">
        <v>78</v>
      </c>
      <c r="H41" s="1" t="e">
        <f>H14/(60*6*H7)</f>
        <v>#DIV/0!</v>
      </c>
    </row>
    <row r="42" ht="20.25">
      <c r="B42" s="1" t="s">
        <v>298</v>
      </c>
    </row>
    <row r="43" spans="3:8" ht="18">
      <c r="C43" s="1" t="s">
        <v>242</v>
      </c>
      <c r="H43" s="1" t="e">
        <f>H10*(1-LOG(H7))</f>
        <v>#NUM!</v>
      </c>
    </row>
    <row r="44" spans="3:8" ht="18" thickBot="1">
      <c r="C44" s="1" t="s">
        <v>84</v>
      </c>
      <c r="H44" s="1" t="e">
        <f>H11*(1-LOG(H7))</f>
        <v>#NUM!</v>
      </c>
    </row>
    <row r="45" spans="2:9" ht="18" thickBot="1">
      <c r="B45" s="1" t="s">
        <v>299</v>
      </c>
      <c r="H45" s="122"/>
      <c r="I45" s="123" t="s">
        <v>254</v>
      </c>
    </row>
    <row r="46" spans="2:8" ht="18">
      <c r="B46" s="23" t="s">
        <v>88</v>
      </c>
      <c r="H46" s="1">
        <f>INT((H15*H45)/100)</f>
        <v>0</v>
      </c>
    </row>
    <row r="47" spans="3:8" ht="18">
      <c r="C47" s="1" t="s">
        <v>85</v>
      </c>
      <c r="H47" s="1">
        <f>INT(0.35*H46)</f>
        <v>0</v>
      </c>
    </row>
    <row r="48" spans="3:8" ht="18">
      <c r="C48" s="1" t="s">
        <v>86</v>
      </c>
      <c r="H48" s="1">
        <f>INT(0.4*H46)</f>
        <v>0</v>
      </c>
    </row>
    <row r="49" spans="3:8" ht="18" thickBot="1">
      <c r="C49" s="1" t="s">
        <v>87</v>
      </c>
      <c r="H49" s="1">
        <f>H46-H47-H48</f>
        <v>0</v>
      </c>
    </row>
    <row r="50" spans="2:9" ht="18" thickBot="1">
      <c r="B50" s="1" t="s">
        <v>300</v>
      </c>
      <c r="H50" s="122"/>
      <c r="I50" s="123" t="s">
        <v>254</v>
      </c>
    </row>
    <row r="51" spans="2:8" ht="18">
      <c r="B51" s="1" t="s">
        <v>88</v>
      </c>
      <c r="H51" s="1">
        <f>INT((H15*H50)/100)</f>
        <v>0</v>
      </c>
    </row>
    <row r="52" spans="3:8" ht="18">
      <c r="C52" s="1" t="s">
        <v>85</v>
      </c>
      <c r="H52" s="1">
        <f>INT(0.35*H51)</f>
        <v>0</v>
      </c>
    </row>
    <row r="53" spans="3:8" ht="18">
      <c r="C53" s="1" t="s">
        <v>86</v>
      </c>
      <c r="H53" s="1">
        <f>INT(0.4*H51)</f>
        <v>0</v>
      </c>
    </row>
    <row r="54" spans="3:8" ht="18">
      <c r="C54" s="1" t="s">
        <v>87</v>
      </c>
      <c r="H54" s="1">
        <f>H51-H52-H53</f>
        <v>0</v>
      </c>
    </row>
    <row r="55" spans="1:8" ht="18">
      <c r="A55" s="1">
        <v>20</v>
      </c>
      <c r="B55" s="1">
        <v>30</v>
      </c>
      <c r="C55" s="1">
        <v>40</v>
      </c>
      <c r="D55" s="1">
        <v>50</v>
      </c>
      <c r="E55" s="1">
        <v>60</v>
      </c>
      <c r="F55" s="1">
        <v>70</v>
      </c>
      <c r="G55" s="1">
        <v>80</v>
      </c>
      <c r="H55" s="1">
        <v>90</v>
      </c>
    </row>
    <row r="56" spans="1:8" ht="18">
      <c r="A56" s="1">
        <v>75</v>
      </c>
      <c r="B56" s="1">
        <v>65</v>
      </c>
      <c r="C56" s="1">
        <v>58</v>
      </c>
      <c r="D56" s="1">
        <v>50</v>
      </c>
      <c r="E56" s="1">
        <v>40</v>
      </c>
      <c r="F56" s="1">
        <v>35</v>
      </c>
      <c r="G56" s="1">
        <v>25</v>
      </c>
      <c r="H56" s="1">
        <v>18</v>
      </c>
    </row>
    <row r="66" spans="1:6" ht="18">
      <c r="A66" s="1">
        <v>20</v>
      </c>
      <c r="B66" s="1">
        <v>30</v>
      </c>
      <c r="C66" s="1">
        <v>40</v>
      </c>
      <c r="D66" s="1">
        <v>50</v>
      </c>
      <c r="E66" s="1">
        <v>60</v>
      </c>
      <c r="F66" s="1">
        <v>70</v>
      </c>
    </row>
    <row r="67" spans="1:8" ht="18">
      <c r="A67" s="1">
        <v>40</v>
      </c>
      <c r="B67" s="1">
        <v>35</v>
      </c>
      <c r="C67" s="1">
        <v>30</v>
      </c>
      <c r="D67" s="1">
        <v>27</v>
      </c>
      <c r="E67" s="1">
        <v>22</v>
      </c>
      <c r="F67" s="1">
        <v>18</v>
      </c>
      <c r="G67" s="1">
        <v>14</v>
      </c>
      <c r="H67" s="1">
        <v>8</v>
      </c>
    </row>
  </sheetData>
  <sheetProtection password="CEE5" sheet="1" objects="1" scenarios="1"/>
  <mergeCells count="1">
    <mergeCell ref="E4:G4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5"/>
  <sheetViews>
    <sheetView workbookViewId="0" topLeftCell="A1">
      <selection activeCell="A1" sqref="A1"/>
    </sheetView>
  </sheetViews>
  <sheetFormatPr defaultColWidth="9.00390625" defaultRowHeight="9" customHeight="1"/>
  <cols>
    <col min="1" max="12" width="3.75390625" style="22" customWidth="1"/>
    <col min="13" max="13" width="4.25390625" style="22" customWidth="1"/>
    <col min="14" max="16384" width="3.75390625" style="22" customWidth="1"/>
  </cols>
  <sheetData>
    <row r="2" ht="9" customHeight="1">
      <c r="K2" s="130" t="s">
        <v>89</v>
      </c>
    </row>
    <row r="3" spans="8:14" ht="9" customHeight="1">
      <c r="H3" s="153" t="s">
        <v>301</v>
      </c>
      <c r="I3" s="153"/>
      <c r="J3" s="153"/>
      <c r="K3" s="153"/>
      <c r="L3" s="153"/>
      <c r="M3" s="153"/>
      <c r="N3" s="153"/>
    </row>
    <row r="4" spans="1:22" ht="9" customHeight="1">
      <c r="A4" s="154" t="s">
        <v>341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2" ht="9" customHeight="1">
      <c r="A5" s="21"/>
      <c r="V5" s="21"/>
    </row>
    <row r="6" spans="3:20" ht="9" customHeight="1">
      <c r="C6" s="22" t="s">
        <v>248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5:15" ht="9" customHeight="1">
      <c r="E7" s="22" t="s">
        <v>247</v>
      </c>
      <c r="I7" s="147"/>
      <c r="J7" s="148"/>
      <c r="K7" s="22" t="s">
        <v>105</v>
      </c>
      <c r="N7" s="147"/>
      <c r="O7" s="148"/>
    </row>
    <row r="9" spans="4:7" ht="9" customHeight="1">
      <c r="D9" s="32" t="s">
        <v>101</v>
      </c>
      <c r="E9" s="32"/>
      <c r="F9" s="32"/>
      <c r="G9" s="22" t="s">
        <v>90</v>
      </c>
    </row>
    <row r="10" ht="9" customHeight="1">
      <c r="G10" s="22" t="s">
        <v>342</v>
      </c>
    </row>
    <row r="12" spans="5:16" ht="9" customHeight="1">
      <c r="E12" s="22" t="s">
        <v>302</v>
      </c>
      <c r="K12" s="35"/>
      <c r="L12" s="29">
        <f>Лист2!E4</f>
        <v>0</v>
      </c>
      <c r="M12" s="30"/>
      <c r="N12" s="30"/>
      <c r="O12" s="30"/>
      <c r="P12" s="31"/>
    </row>
    <row r="13" spans="5:15" ht="9" customHeight="1">
      <c r="E13" s="22" t="s">
        <v>303</v>
      </c>
      <c r="K13" s="37"/>
      <c r="L13" s="36">
        <f>Лист2!H5/1000</f>
        <v>0</v>
      </c>
      <c r="M13" s="31"/>
      <c r="N13" s="35"/>
      <c r="O13" s="35"/>
    </row>
    <row r="14" spans="5:15" ht="9" customHeight="1">
      <c r="E14" s="22" t="s">
        <v>106</v>
      </c>
      <c r="K14" s="35"/>
      <c r="L14" s="147"/>
      <c r="M14" s="148"/>
      <c r="N14" s="35"/>
      <c r="O14" s="35"/>
    </row>
    <row r="15" spans="5:15" ht="9" customHeight="1">
      <c r="E15" s="22" t="s">
        <v>97</v>
      </c>
      <c r="K15" s="35"/>
      <c r="L15" s="29">
        <f>Лист1!G45</f>
        <v>0</v>
      </c>
      <c r="M15" s="30"/>
      <c r="N15" s="31"/>
      <c r="O15" s="35"/>
    </row>
    <row r="16" ht="9" customHeight="1">
      <c r="K16" s="21"/>
    </row>
    <row r="17" spans="4:12" ht="9" customHeight="1">
      <c r="D17" s="21" t="s">
        <v>91</v>
      </c>
      <c r="E17" s="21"/>
      <c r="F17" s="21"/>
      <c r="G17" s="21"/>
      <c r="H17" s="21"/>
      <c r="I17" s="21"/>
      <c r="J17" s="21"/>
      <c r="K17" s="21"/>
      <c r="L17" s="21"/>
    </row>
    <row r="18" spans="5:15" ht="9" customHeight="1">
      <c r="E18" s="22" t="s">
        <v>111</v>
      </c>
      <c r="M18" s="29" t="e">
        <f>Лист2!H19/1000</f>
        <v>#DIV/0!</v>
      </c>
      <c r="N18" s="30"/>
      <c r="O18" s="31"/>
    </row>
    <row r="19" spans="5:15" ht="9" customHeight="1">
      <c r="E19" s="22" t="s">
        <v>110</v>
      </c>
      <c r="M19" s="38"/>
      <c r="N19" s="145">
        <f>Лист2!H21</f>
        <v>0</v>
      </c>
      <c r="O19" s="146"/>
    </row>
    <row r="20" spans="13:15" ht="9" customHeight="1">
      <c r="M20" s="35"/>
      <c r="N20" s="35"/>
      <c r="O20" s="35"/>
    </row>
    <row r="21" spans="4:10" ht="9" customHeight="1">
      <c r="D21" s="21" t="s">
        <v>92</v>
      </c>
      <c r="E21" s="21"/>
      <c r="F21" s="21"/>
      <c r="G21" s="21"/>
      <c r="H21" s="21"/>
      <c r="I21" s="21"/>
      <c r="J21" s="21"/>
    </row>
    <row r="22" spans="5:22" ht="9" customHeight="1">
      <c r="E22" s="22" t="s">
        <v>251</v>
      </c>
      <c r="M22" s="29" t="e">
        <f>Лист2!H26/1000</f>
        <v>#DIV/0!</v>
      </c>
      <c r="N22" s="30"/>
      <c r="O22" s="31"/>
      <c r="Q22" s="22" t="s">
        <v>307</v>
      </c>
      <c r="U22" s="147"/>
      <c r="V22" s="148"/>
    </row>
    <row r="23" spans="5:17" ht="9" customHeight="1">
      <c r="E23" s="22" t="s">
        <v>112</v>
      </c>
      <c r="M23" s="147"/>
      <c r="N23" s="149"/>
      <c r="O23" s="148"/>
      <c r="Q23" s="22" t="s">
        <v>306</v>
      </c>
    </row>
    <row r="24" spans="5:18" ht="9" customHeight="1">
      <c r="E24" s="22" t="s">
        <v>257</v>
      </c>
      <c r="Q24" s="147"/>
      <c r="R24" s="148"/>
    </row>
    <row r="25" spans="5:15" ht="9" customHeight="1">
      <c r="E25" s="22" t="s">
        <v>304</v>
      </c>
      <c r="N25" s="147"/>
      <c r="O25" s="148"/>
    </row>
    <row r="26" spans="5:15" ht="9" customHeight="1">
      <c r="E26" s="22" t="s">
        <v>305</v>
      </c>
      <c r="N26" s="147"/>
      <c r="O26" s="148"/>
    </row>
    <row r="27" spans="5:21" ht="9" customHeight="1">
      <c r="E27" s="124" t="s">
        <v>255</v>
      </c>
      <c r="F27" s="124"/>
      <c r="G27" s="124"/>
      <c r="H27" s="124"/>
      <c r="I27" s="124"/>
      <c r="J27" s="124"/>
      <c r="K27" s="112">
        <f>Лист2!H46</f>
        <v>0</v>
      </c>
      <c r="L27" s="107"/>
      <c r="M27" s="22" t="s">
        <v>107</v>
      </c>
      <c r="T27" s="105">
        <f>Лист2!H47</f>
        <v>0</v>
      </c>
      <c r="U27" s="107"/>
    </row>
    <row r="28" spans="5:18" ht="9" customHeight="1">
      <c r="E28" s="22" t="s">
        <v>108</v>
      </c>
      <c r="J28" s="105">
        <f>Лист2!H48</f>
        <v>0</v>
      </c>
      <c r="K28" s="107"/>
      <c r="L28" s="22" t="s">
        <v>109</v>
      </c>
      <c r="P28" s="105">
        <f>Лист2!H49</f>
        <v>0</v>
      </c>
      <c r="Q28" s="107"/>
      <c r="R28" s="22" t="s">
        <v>256</v>
      </c>
    </row>
    <row r="29" spans="4:18" ht="9" customHeight="1">
      <c r="D29" s="21"/>
      <c r="E29" s="21"/>
      <c r="F29" s="21"/>
      <c r="G29" s="21"/>
      <c r="H29" s="21"/>
      <c r="N29" s="114"/>
      <c r="O29" s="114"/>
      <c r="P29" s="114"/>
      <c r="Q29" s="114"/>
      <c r="R29" s="114"/>
    </row>
    <row r="30" spans="1:22" ht="9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5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  <row r="31" spans="1:22" ht="9" customHeight="1">
      <c r="A31" s="116" t="s">
        <v>308</v>
      </c>
      <c r="B31" s="116"/>
      <c r="C31" s="116"/>
      <c r="D31" s="116"/>
      <c r="E31" s="105">
        <f>L12</f>
        <v>0</v>
      </c>
      <c r="F31" s="106"/>
      <c r="G31" s="106"/>
      <c r="H31" s="106"/>
      <c r="I31" s="107"/>
      <c r="J31" s="116"/>
      <c r="K31" s="117" t="s">
        <v>63</v>
      </c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</row>
    <row r="32" spans="1:22" ht="9" customHeight="1">
      <c r="A32" s="116" t="s">
        <v>309</v>
      </c>
      <c r="B32" s="116"/>
      <c r="C32" s="116"/>
      <c r="D32" s="116"/>
      <c r="E32" s="118">
        <f>L13</f>
        <v>0</v>
      </c>
      <c r="F32" s="120"/>
      <c r="G32" s="113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22" ht="9" customHeight="1">
      <c r="A33" s="116" t="s">
        <v>93</v>
      </c>
      <c r="B33" s="116"/>
      <c r="C33" s="116"/>
      <c r="D33" s="116"/>
      <c r="E33" s="150"/>
      <c r="F33" s="151"/>
      <c r="G33" s="151"/>
      <c r="H33" s="152"/>
      <c r="I33" s="116"/>
      <c r="J33" s="116"/>
      <c r="K33" s="116">
        <v>3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ht="9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</row>
    <row r="35" spans="1:22" ht="9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>
        <v>2</v>
      </c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</row>
    <row r="36" spans="1:22" ht="9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ht="9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>
        <v>1</v>
      </c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</row>
    <row r="38" spans="1:22" ht="9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ht="9" customHeight="1">
      <c r="A39" s="115" t="s">
        <v>65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5" t="s">
        <v>66</v>
      </c>
    </row>
    <row r="40" spans="1:22" ht="9" customHeight="1">
      <c r="A40" s="116"/>
      <c r="B40" s="116">
        <v>9</v>
      </c>
      <c r="C40" s="116">
        <v>8</v>
      </c>
      <c r="D40" s="116">
        <v>7</v>
      </c>
      <c r="E40" s="116">
        <v>6</v>
      </c>
      <c r="F40" s="116">
        <v>5</v>
      </c>
      <c r="G40" s="116">
        <v>4</v>
      </c>
      <c r="H40" s="116">
        <v>3</v>
      </c>
      <c r="I40" s="116">
        <v>2</v>
      </c>
      <c r="J40" s="116">
        <v>1</v>
      </c>
      <c r="K40" s="116"/>
      <c r="L40" s="116">
        <v>1</v>
      </c>
      <c r="M40" s="116">
        <v>2</v>
      </c>
      <c r="N40" s="116">
        <v>3</v>
      </c>
      <c r="O40" s="116">
        <v>4</v>
      </c>
      <c r="P40" s="116">
        <v>5</v>
      </c>
      <c r="Q40" s="116">
        <v>6</v>
      </c>
      <c r="R40" s="116">
        <v>7</v>
      </c>
      <c r="S40" s="116">
        <v>8</v>
      </c>
      <c r="T40" s="116">
        <v>9</v>
      </c>
      <c r="U40" s="116"/>
      <c r="V40" s="116"/>
    </row>
    <row r="41" spans="1:22" ht="9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>
        <v>1</v>
      </c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</row>
    <row r="42" spans="1:22" ht="9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</row>
    <row r="43" spans="1:22" ht="9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>
        <v>2</v>
      </c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</row>
    <row r="44" spans="1:22" ht="9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</row>
    <row r="45" spans="1:22" ht="9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>
        <v>3</v>
      </c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</row>
    <row r="46" spans="1:22" ht="9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</row>
    <row r="47" spans="1:22" ht="9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>
        <v>4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</row>
    <row r="48" spans="1:22" ht="9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</row>
    <row r="49" spans="1:22" ht="9" customHeight="1">
      <c r="A49" s="116" t="s">
        <v>98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</row>
    <row r="50" spans="1:22" ht="9" customHeight="1">
      <c r="A50" s="116"/>
      <c r="B50" s="116" t="s">
        <v>68</v>
      </c>
      <c r="C50" s="116"/>
      <c r="D50" s="116"/>
      <c r="E50" s="116"/>
      <c r="F50" s="116"/>
      <c r="G50" s="116"/>
      <c r="H50" s="116"/>
      <c r="I50" s="116"/>
      <c r="J50" s="116"/>
      <c r="K50" s="117" t="s">
        <v>64</v>
      </c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</row>
    <row r="52" spans="1:11" ht="9" customHeight="1">
      <c r="A52" s="28">
        <f>L12</f>
        <v>0</v>
      </c>
      <c r="B52" s="28"/>
      <c r="C52" s="28"/>
      <c r="D52" s="28"/>
      <c r="E52" s="28"/>
      <c r="F52" s="28" t="s">
        <v>94</v>
      </c>
      <c r="G52" s="36">
        <f>L13</f>
        <v>0</v>
      </c>
      <c r="H52" s="31"/>
      <c r="I52" s="28" t="s">
        <v>95</v>
      </c>
      <c r="J52" s="34">
        <f>Лист2!H7</f>
        <v>0</v>
      </c>
      <c r="K52" s="24" t="s">
        <v>63</v>
      </c>
    </row>
    <row r="53" spans="1:22" ht="9" customHeight="1">
      <c r="A53" s="116"/>
      <c r="B53" s="116"/>
      <c r="C53" s="116" t="s">
        <v>96</v>
      </c>
      <c r="D53" s="116"/>
      <c r="E53" s="116"/>
      <c r="F53" s="116"/>
      <c r="G53" s="116"/>
      <c r="H53" s="105">
        <f>E33</f>
        <v>0</v>
      </c>
      <c r="I53" s="106"/>
      <c r="J53" s="107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</row>
    <row r="54" spans="1:22" ht="9" customHeight="1">
      <c r="A54" s="116"/>
      <c r="B54" s="116"/>
      <c r="C54" s="116" t="s">
        <v>97</v>
      </c>
      <c r="D54" s="116"/>
      <c r="E54" s="116"/>
      <c r="F54" s="116"/>
      <c r="G54" s="116"/>
      <c r="H54" s="105">
        <f>L15</f>
        <v>0</v>
      </c>
      <c r="I54" s="106"/>
      <c r="J54" s="107"/>
      <c r="K54" s="116">
        <v>4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</row>
    <row r="55" spans="1:22" ht="9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</row>
    <row r="56" spans="1:22" ht="9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>
        <v>3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</row>
    <row r="57" spans="1:22" ht="9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</row>
    <row r="58" spans="1:22" ht="9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>
        <v>2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1:22" ht="9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</row>
    <row r="60" spans="1:22" ht="9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>
        <v>1</v>
      </c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</row>
    <row r="61" spans="1:22" ht="9" customHeight="1">
      <c r="A61" s="115" t="s">
        <v>65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5" t="s">
        <v>67</v>
      </c>
    </row>
    <row r="62" spans="1:22" ht="9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ht="9" customHeight="1">
      <c r="A63" s="116">
        <v>10</v>
      </c>
      <c r="B63" s="116">
        <v>9</v>
      </c>
      <c r="C63" s="116">
        <v>8</v>
      </c>
      <c r="D63" s="116">
        <v>7</v>
      </c>
      <c r="E63" s="116">
        <v>6</v>
      </c>
      <c r="F63" s="116">
        <v>5</v>
      </c>
      <c r="G63" s="116">
        <v>4</v>
      </c>
      <c r="H63" s="116">
        <v>3</v>
      </c>
      <c r="I63" s="116">
        <v>2</v>
      </c>
      <c r="J63" s="116">
        <v>1</v>
      </c>
      <c r="K63" s="116"/>
      <c r="L63" s="116">
        <v>1</v>
      </c>
      <c r="M63" s="116">
        <v>2</v>
      </c>
      <c r="N63" s="116">
        <v>3</v>
      </c>
      <c r="O63" s="116">
        <v>4</v>
      </c>
      <c r="P63" s="116">
        <v>5</v>
      </c>
      <c r="Q63" s="116">
        <v>6</v>
      </c>
      <c r="R63" s="116">
        <v>7</v>
      </c>
      <c r="S63" s="116">
        <v>8</v>
      </c>
      <c r="T63" s="116">
        <v>9</v>
      </c>
      <c r="U63" s="116">
        <v>10</v>
      </c>
      <c r="V63" s="116"/>
    </row>
    <row r="64" spans="1:22" ht="9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>
        <v>1</v>
      </c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</row>
    <row r="65" spans="1:22" ht="9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</row>
    <row r="66" spans="1:22" ht="9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>
        <v>2</v>
      </c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</row>
    <row r="67" spans="1:22" ht="9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</row>
    <row r="68" spans="1:22" ht="9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>
        <v>3</v>
      </c>
      <c r="L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1:22" ht="9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5" t="s">
        <v>243</v>
      </c>
      <c r="N69" s="116"/>
      <c r="O69" s="116"/>
      <c r="P69" s="116"/>
      <c r="Q69" s="116"/>
      <c r="R69" s="116"/>
      <c r="S69" s="116"/>
      <c r="T69" s="116"/>
      <c r="U69" s="116"/>
      <c r="V69" s="116"/>
    </row>
    <row r="70" spans="1:22" ht="9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>
        <v>4</v>
      </c>
      <c r="L70" s="116"/>
      <c r="N70" s="115"/>
      <c r="O70" s="115"/>
      <c r="P70" s="115"/>
      <c r="Q70" s="119"/>
      <c r="R70" s="115"/>
      <c r="S70" s="115"/>
      <c r="T70" s="115"/>
      <c r="U70" s="115"/>
      <c r="V70" s="115"/>
    </row>
    <row r="71" spans="1:22" ht="9" customHeight="1">
      <c r="A71" s="116" t="s">
        <v>99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 t="s">
        <v>245</v>
      </c>
      <c r="Q71" s="116"/>
      <c r="R71" s="116"/>
      <c r="S71" s="147"/>
      <c r="T71" s="148"/>
      <c r="U71" s="116"/>
      <c r="V71" s="116"/>
    </row>
    <row r="72" spans="1:21" ht="9" customHeight="1">
      <c r="A72" s="22" t="s">
        <v>100</v>
      </c>
      <c r="K72" s="24" t="s">
        <v>64</v>
      </c>
      <c r="P72" s="22" t="s">
        <v>244</v>
      </c>
      <c r="S72" s="147"/>
      <c r="T72" s="148"/>
      <c r="U72" s="22" t="s">
        <v>249</v>
      </c>
    </row>
    <row r="73" spans="16:20" ht="9" customHeight="1">
      <c r="P73" s="22" t="s">
        <v>246</v>
      </c>
      <c r="S73" s="147"/>
      <c r="T73" s="148"/>
    </row>
    <row r="74" spans="3:20" ht="9" customHeight="1">
      <c r="C74" s="22" t="s">
        <v>102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44">
        <f ca="1">TODAY()</f>
        <v>40647</v>
      </c>
      <c r="R74" s="144"/>
      <c r="S74" s="144"/>
      <c r="T74" s="144"/>
    </row>
    <row r="75" spans="3:20" ht="9" customHeight="1">
      <c r="C75" s="22" t="s">
        <v>103</v>
      </c>
      <c r="H75" s="114"/>
      <c r="I75" s="114"/>
      <c r="J75" s="114"/>
      <c r="K75" s="114"/>
      <c r="L75" s="114"/>
      <c r="M75" s="114"/>
      <c r="O75" s="22" t="s">
        <v>104</v>
      </c>
      <c r="Q75" s="144"/>
      <c r="R75" s="144"/>
      <c r="S75" s="144"/>
      <c r="T75" s="144"/>
    </row>
  </sheetData>
  <mergeCells count="16">
    <mergeCell ref="E33:H33"/>
    <mergeCell ref="S71:T71"/>
    <mergeCell ref="S72:T72"/>
    <mergeCell ref="H3:N3"/>
    <mergeCell ref="I7:J7"/>
    <mergeCell ref="N7:O7"/>
    <mergeCell ref="L14:M14"/>
    <mergeCell ref="A4:V4"/>
    <mergeCell ref="Q74:T75"/>
    <mergeCell ref="N19:O19"/>
    <mergeCell ref="S73:T73"/>
    <mergeCell ref="U22:V22"/>
    <mergeCell ref="Q24:R24"/>
    <mergeCell ref="N25:O25"/>
    <mergeCell ref="N26:O26"/>
    <mergeCell ref="M23:O23"/>
  </mergeCells>
  <printOptions/>
  <pageMargins left="0.75" right="0.75" top="1" bottom="1" header="0.5" footer="0.5"/>
  <pageSetup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Gomzikov</dc:creator>
  <cp:keywords/>
  <dc:description/>
  <cp:lastModifiedBy>Home</cp:lastModifiedBy>
  <cp:lastPrinted>2006-09-21T07:48:55Z</cp:lastPrinted>
  <dcterms:created xsi:type="dcterms:W3CDTF">2000-05-24T09:22:21Z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