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3">'Лист4'!$A$1:$I$155</definedName>
    <definedName name="_xlnm.Print_Area" localSheetId="4">'Лист5'!$A$1:$I$86</definedName>
    <definedName name="_xlnm.Print_Area" localSheetId="6">'Лист7'!$A$1:$I$82</definedName>
  </definedNames>
  <calcPr fullCalcOnLoad="1"/>
</workbook>
</file>

<file path=xl/sharedStrings.xml><?xml version="1.0" encoding="utf-8"?>
<sst xmlns="http://schemas.openxmlformats.org/spreadsheetml/2006/main" count="741" uniqueCount="540">
  <si>
    <t>30, 10, 10</t>
  </si>
  <si>
    <t>Коэффициенты отражения света от  потолка, стен и пола, %</t>
  </si>
  <si>
    <t>Производственные и конторские помещения</t>
  </si>
  <si>
    <t>Светильники типа "Астра"</t>
  </si>
  <si>
    <t>50, 10, 10</t>
  </si>
  <si>
    <t>Судовые помещения</t>
  </si>
  <si>
    <t xml:space="preserve">  Жилые, служебные и общественные</t>
  </si>
  <si>
    <t>Светильники типа 434</t>
  </si>
  <si>
    <t>70, 50, 30</t>
  </si>
  <si>
    <t>50, 30, 10</t>
  </si>
  <si>
    <t>Бетонный потолок, стены и пол - тёмные</t>
  </si>
  <si>
    <t>Машинные отделения</t>
  </si>
  <si>
    <t>Светильники типа СС-834</t>
  </si>
  <si>
    <t>Техническкие помещения</t>
  </si>
  <si>
    <t>Светильники типа СС-328</t>
  </si>
  <si>
    <t xml:space="preserve">Производственные помещения </t>
  </si>
  <si>
    <t>Светильники типа ЛДОР, УСП</t>
  </si>
  <si>
    <t>Потолок и стены-шаровые, зелёные, под дерево</t>
  </si>
  <si>
    <t>Светильники типа ОД</t>
  </si>
  <si>
    <t>Жилые, служебные и общественные</t>
  </si>
  <si>
    <t>Светильники типа СС-30</t>
  </si>
  <si>
    <t>Светильники типа СС-756</t>
  </si>
  <si>
    <t>Машинные отделения и технические помещения</t>
  </si>
  <si>
    <t>Наименование</t>
  </si>
  <si>
    <t>помещения</t>
  </si>
  <si>
    <t>Нормируемая освещённость, лк</t>
  </si>
  <si>
    <t>Люминесцентные</t>
  </si>
  <si>
    <t>лампы</t>
  </si>
  <si>
    <t>Лампы</t>
  </si>
  <si>
    <t>накаливания</t>
  </si>
  <si>
    <t>Комбинированное</t>
  </si>
  <si>
    <t>освещение</t>
  </si>
  <si>
    <t>Одно</t>
  </si>
  <si>
    <t>Всего</t>
  </si>
  <si>
    <t>От</t>
  </si>
  <si>
    <t xml:space="preserve">общего  </t>
  </si>
  <si>
    <t>Механо-сборочный цех:</t>
  </si>
  <si>
    <t xml:space="preserve">  станочное отделение</t>
  </si>
  <si>
    <t xml:space="preserve">  слесарное отделение</t>
  </si>
  <si>
    <t>Корпусно-сварочный цех:</t>
  </si>
  <si>
    <t xml:space="preserve">  участок сборки и сварки</t>
  </si>
  <si>
    <t xml:space="preserve">  участок гибочного обору-</t>
  </si>
  <si>
    <t>Электроремонтный цех:</t>
  </si>
  <si>
    <t xml:space="preserve">  отделение ремонта при-</t>
  </si>
  <si>
    <t xml:space="preserve">  слесарно-сборочное</t>
  </si>
  <si>
    <t>Кузнечный цех</t>
  </si>
  <si>
    <t>Инструментальный цех</t>
  </si>
  <si>
    <t xml:space="preserve"> Мощность  установки общего освещения лампами накаливания</t>
  </si>
  <si>
    <t>1. Общие сведения</t>
  </si>
  <si>
    <t xml:space="preserve">   Источники света подразделяются на две группы:</t>
  </si>
  <si>
    <t xml:space="preserve">где </t>
  </si>
  <si>
    <t xml:space="preserve"> </t>
  </si>
  <si>
    <t>Z - коэффициент неравномерности освещения;</t>
  </si>
  <si>
    <t>n - количество светильников;</t>
  </si>
  <si>
    <t xml:space="preserve">       -</t>
  </si>
  <si>
    <t>коэффициент использования светового потока,</t>
  </si>
  <si>
    <t>который зависит от коэффициентов отраже-</t>
  </si>
  <si>
    <t xml:space="preserve"> Наименование помещения</t>
  </si>
  <si>
    <t xml:space="preserve"> Размеры помещения:</t>
  </si>
  <si>
    <t>ширина  В, м -</t>
  </si>
  <si>
    <t>высота  H,  м -</t>
  </si>
  <si>
    <t>длина  L, м    -</t>
  </si>
  <si>
    <t>потолок</t>
  </si>
  <si>
    <t>стены</t>
  </si>
  <si>
    <t>пол</t>
  </si>
  <si>
    <t xml:space="preserve"> Коэффициенты отражения света    </t>
  </si>
  <si>
    <t xml:space="preserve"> Индекс помещения  i </t>
  </si>
  <si>
    <t xml:space="preserve"> Коэфф. использования светового потока</t>
  </si>
  <si>
    <t xml:space="preserve"> Необходимый световой поток лампы  Ф, лм</t>
  </si>
  <si>
    <t xml:space="preserve"> Отклонение светового потока выбранной лампы от</t>
  </si>
  <si>
    <t xml:space="preserve"> Расстояние между светильниками по длине  l, м</t>
  </si>
  <si>
    <t xml:space="preserve"> Расстояния от стен до крайних светильников:</t>
  </si>
  <si>
    <t xml:space="preserve"> Необходимое количество светильников  n</t>
  </si>
  <si>
    <t xml:space="preserve"> Мощность осветительной установки для системы об-</t>
  </si>
  <si>
    <t xml:space="preserve"> щего освещения помещения люминесцентными лампа-  </t>
  </si>
  <si>
    <t>Таблица 1</t>
  </si>
  <si>
    <t>Таблица 2</t>
  </si>
  <si>
    <t>общее</t>
  </si>
  <si>
    <t xml:space="preserve">       по ширине</t>
  </si>
  <si>
    <t xml:space="preserve">       по длине</t>
  </si>
  <si>
    <t>ния света поверхностями помещения, от геоме-</t>
  </si>
  <si>
    <t>типа светильника и характеризуется отноше-</t>
  </si>
  <si>
    <t>нием полезного светового потока к суммар-</t>
  </si>
  <si>
    <t>ному, %.</t>
  </si>
  <si>
    <t xml:space="preserve">   При расчётах искусственного освещения применяют два метода: </t>
  </si>
  <si>
    <t>Результаты расчёта освещения:</t>
  </si>
  <si>
    <t>по длине l, м</t>
  </si>
  <si>
    <t>по ширине с, м</t>
  </si>
  <si>
    <t>ЛБ-80</t>
  </si>
  <si>
    <t>Производственные помещения</t>
  </si>
  <si>
    <t>Светильники типа Гэ, ГПМ</t>
  </si>
  <si>
    <t>70, 50, 10</t>
  </si>
  <si>
    <t>Рулевые рубки</t>
  </si>
  <si>
    <t>Штурманские и радиорубки</t>
  </si>
  <si>
    <t>Салоны (0,8м от палубы)</t>
  </si>
  <si>
    <t>Производственные помещения (0,8м от пола)</t>
  </si>
  <si>
    <t>(0,8м от палубы)</t>
  </si>
  <si>
    <t>Каюты (0,8м от палубы)</t>
  </si>
  <si>
    <t>Мощность, Вт</t>
  </si>
  <si>
    <t>Тип</t>
  </si>
  <si>
    <t>Световой</t>
  </si>
  <si>
    <t>поток, лм</t>
  </si>
  <si>
    <t>НБ 220-60</t>
  </si>
  <si>
    <t>НБ 220-40</t>
  </si>
  <si>
    <t xml:space="preserve">Лампы накаливания общего назначения и </t>
  </si>
  <si>
    <t>С220-40(судовая)</t>
  </si>
  <si>
    <t>С220-60(судовая)</t>
  </si>
  <si>
    <t>НБ 220-75</t>
  </si>
  <si>
    <t>НБ 220-100</t>
  </si>
  <si>
    <t>НБ 220-150</t>
  </si>
  <si>
    <t>НБ 220-200</t>
  </si>
  <si>
    <t>НБ 220-300</t>
  </si>
  <si>
    <t>НБ 220-500</t>
  </si>
  <si>
    <t>НБ 220-750</t>
  </si>
  <si>
    <t>НБ 220-1000</t>
  </si>
  <si>
    <t>НБ 220-1500</t>
  </si>
  <si>
    <t>Таблица 3</t>
  </si>
  <si>
    <t>Люминесцентные лампы</t>
  </si>
  <si>
    <t>ЛДЦ-20</t>
  </si>
  <si>
    <t>ЛД-20</t>
  </si>
  <si>
    <t>ЛХБ-20</t>
  </si>
  <si>
    <t>ЛБ-20</t>
  </si>
  <si>
    <t>ЛТБ-20</t>
  </si>
  <si>
    <t>ЛДЦ-30</t>
  </si>
  <si>
    <t>ЛД-30</t>
  </si>
  <si>
    <t>ЛХБ-30</t>
  </si>
  <si>
    <t>ЛБ-30</t>
  </si>
  <si>
    <t>ЛТБ-30</t>
  </si>
  <si>
    <t>ЛДЦ-40</t>
  </si>
  <si>
    <t>ЛД-40</t>
  </si>
  <si>
    <t>ЛХБ-40</t>
  </si>
  <si>
    <t>ЛБ-40</t>
  </si>
  <si>
    <t>ЛТБ-40</t>
  </si>
  <si>
    <t>Примечание. На судах могут применяться также и лампы общего назначения.</t>
  </si>
  <si>
    <t>(общее или общее в составе комбинированного)</t>
  </si>
  <si>
    <t xml:space="preserve"> Вид рассчитываемого освещения</t>
  </si>
  <si>
    <t>Коэффициент</t>
  </si>
  <si>
    <t>использования</t>
  </si>
  <si>
    <t>светового</t>
  </si>
  <si>
    <t xml:space="preserve">  секций;</t>
  </si>
  <si>
    <t xml:space="preserve">  дования.</t>
  </si>
  <si>
    <t xml:space="preserve">  боров;</t>
  </si>
  <si>
    <t xml:space="preserve">  отделение. </t>
  </si>
  <si>
    <t xml:space="preserve">  (на палубе)</t>
  </si>
  <si>
    <t>ЛДЦ-80</t>
  </si>
  <si>
    <t>ЛД-80</t>
  </si>
  <si>
    <t>ЛХБ-80</t>
  </si>
  <si>
    <t>ЛТБ-80</t>
  </si>
  <si>
    <t>(L&gt;B или L=B)</t>
  </si>
  <si>
    <r>
      <t>к</t>
    </r>
    <r>
      <rPr>
        <vertAlign val="subscript"/>
        <sz val="14"/>
        <rFont val="Times New Roman Cyr"/>
        <family val="1"/>
      </rPr>
      <t>з</t>
    </r>
    <r>
      <rPr>
        <sz val="14"/>
        <rFont val="Times New Roman Cyr"/>
        <family val="1"/>
      </rPr>
      <t xml:space="preserve"> - коэффициент запаса;</t>
    </r>
  </si>
  <si>
    <r>
      <t>E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 xml:space="preserve"> - нормируемая освещённость, лк;</t>
    </r>
  </si>
  <si>
    <t xml:space="preserve">   Освещение - одно из важнейших технических средств обеспечения бе-</t>
  </si>
  <si>
    <t xml:space="preserve"> зопасности жизнедеятельности человека и сохранения его здоровья.  </t>
  </si>
  <si>
    <t xml:space="preserve">   По конструктивному исполнению исскуственное освещение делится  </t>
  </si>
  <si>
    <t>1. Метод коэффициента использования светового потока, кото-</t>
  </si>
  <si>
    <t xml:space="preserve">    рый используется для расчёта общего освещения.</t>
  </si>
  <si>
    <t xml:space="preserve"> Необходимый световой поток лампы по первому методу определяется:</t>
  </si>
  <si>
    <r>
      <t xml:space="preserve">   При установке ламп накаливания задаются их количеством</t>
    </r>
    <r>
      <rPr>
        <b/>
        <sz val="14"/>
        <rFont val="Times New Roman Cyr"/>
        <family val="1"/>
      </rPr>
      <t xml:space="preserve"> n</t>
    </r>
    <r>
      <rPr>
        <sz val="14"/>
        <rFont val="Times New Roman Cyr"/>
        <family val="1"/>
      </rPr>
      <t xml:space="preserve">, опре- </t>
    </r>
  </si>
  <si>
    <r>
      <t xml:space="preserve">деляют световой поток </t>
    </r>
    <r>
      <rPr>
        <b/>
        <sz val="14"/>
        <rFont val="Times New Roman Cyr"/>
        <family val="1"/>
      </rPr>
      <t>Ф</t>
    </r>
    <r>
      <rPr>
        <sz val="14"/>
        <rFont val="Times New Roman Cyr"/>
        <family val="1"/>
      </rPr>
      <t xml:space="preserve"> и выбирают по каталогу лампу.</t>
    </r>
  </si>
  <si>
    <r>
      <t xml:space="preserve"> Коэффициент запаса  к</t>
    </r>
    <r>
      <rPr>
        <vertAlign val="subscript"/>
        <sz val="14"/>
        <rFont val="Times New Roman Cyr"/>
        <family val="1"/>
      </rPr>
      <t>з</t>
    </r>
  </si>
  <si>
    <r>
      <t xml:space="preserve"> Высота подвеса светильника h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>, м</t>
    </r>
  </si>
  <si>
    <r>
      <t xml:space="preserve"> Первоначально принятое число светильников  n</t>
    </r>
    <r>
      <rPr>
        <vertAlign val="subscript"/>
        <sz val="14"/>
        <rFont val="Times New Roman Cyr"/>
        <family val="1"/>
      </rPr>
      <t>о</t>
    </r>
  </si>
  <si>
    <r>
      <t xml:space="preserve"> Число светильников по длине помещения  n</t>
    </r>
    <r>
      <rPr>
        <vertAlign val="subscript"/>
        <sz val="14"/>
        <rFont val="Times New Roman Cyr"/>
        <family val="1"/>
      </rPr>
      <t>L</t>
    </r>
  </si>
  <si>
    <r>
      <t xml:space="preserve"> Число светильников по длине помещения  n</t>
    </r>
    <r>
      <rPr>
        <vertAlign val="subscript"/>
        <sz val="14"/>
        <rFont val="Times New Roman Cyr"/>
        <family val="1"/>
      </rPr>
      <t>д</t>
    </r>
  </si>
  <si>
    <r>
      <t xml:space="preserve"> а</t>
    </r>
    <r>
      <rPr>
        <vertAlign val="subscript"/>
        <sz val="14"/>
        <rFont val="Times New Roman Cyr"/>
        <family val="1"/>
      </rPr>
      <t>1</t>
    </r>
    <r>
      <rPr>
        <sz val="14"/>
        <rFont val="Times New Roman Cyr"/>
        <family val="1"/>
      </rPr>
      <t xml:space="preserve">  -</t>
    </r>
  </si>
  <si>
    <r>
      <t xml:space="preserve"> а</t>
    </r>
    <r>
      <rPr>
        <vertAlign val="sub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  -</t>
    </r>
  </si>
  <si>
    <r>
      <t xml:space="preserve">  при комбинированном или одном общем  N</t>
    </r>
    <r>
      <rPr>
        <vertAlign val="subscript"/>
        <sz val="14"/>
        <rFont val="Times New Roman Cyr"/>
        <family val="1"/>
      </rPr>
      <t>об</t>
    </r>
    <r>
      <rPr>
        <sz val="14"/>
        <rFont val="Times New Roman Cyr"/>
        <family val="1"/>
      </rPr>
      <t>, кВт</t>
    </r>
  </si>
  <si>
    <t xml:space="preserve">2. Газоразрядные (люминесцентные) -  низкого и высокого </t>
  </si>
  <si>
    <t xml:space="preserve">     давления.</t>
  </si>
  <si>
    <t xml:space="preserve"> на системы: одного общего освещения и комбинированного, включа- </t>
  </si>
  <si>
    <t xml:space="preserve"> ющего общее и местное.</t>
  </si>
  <si>
    <r>
      <t>S - площадь помещения, 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;</t>
    </r>
  </si>
  <si>
    <t xml:space="preserve"> Наивыгоднейшее расстояние между светильниками  l</t>
  </si>
  <si>
    <t xml:space="preserve"> Расстояние между рядами по ширине                 с, м  </t>
  </si>
  <si>
    <t xml:space="preserve"> Приближённое число светильников  n</t>
  </si>
  <si>
    <t xml:space="preserve"> Коэфф. использования светового потока            </t>
  </si>
  <si>
    <t xml:space="preserve">   Результаты расчёта освещения:</t>
  </si>
  <si>
    <t xml:space="preserve">  Помещение</t>
  </si>
  <si>
    <r>
      <t xml:space="preserve">  Нормативная освещённость E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 xml:space="preserve">, лк </t>
    </r>
  </si>
  <si>
    <t xml:space="preserve">  Тип светильника</t>
  </si>
  <si>
    <t xml:space="preserve">  Марка лампы накаливания</t>
  </si>
  <si>
    <t xml:space="preserve">  Мощность лампы, Вт</t>
  </si>
  <si>
    <t xml:space="preserve">  Принятое количество светильников</t>
  </si>
  <si>
    <t xml:space="preserve">  Число светильников по длине помещения</t>
  </si>
  <si>
    <t xml:space="preserve">  Расстояние между светильниками: </t>
  </si>
  <si>
    <t xml:space="preserve">  Мощность осветительной установки, кВт</t>
  </si>
  <si>
    <r>
      <t xml:space="preserve"> Количество ламп в светильнике  n</t>
    </r>
    <r>
      <rPr>
        <vertAlign val="subscript"/>
        <sz val="14"/>
        <rFont val="Times New Roman Cyr"/>
        <family val="1"/>
      </rPr>
      <t>л</t>
    </r>
    <r>
      <rPr>
        <sz val="14"/>
        <rFont val="Times New Roman Cyr"/>
        <family val="1"/>
      </rPr>
      <t xml:space="preserve"> (n</t>
    </r>
    <r>
      <rPr>
        <vertAlign val="subscript"/>
        <sz val="14"/>
        <rFont val="Times New Roman Cyr"/>
        <family val="1"/>
      </rPr>
      <t>л</t>
    </r>
    <r>
      <rPr>
        <sz val="14"/>
        <rFont val="Times New Roman Cyr"/>
        <family val="1"/>
      </rPr>
      <t xml:space="preserve"> =2 или n</t>
    </r>
    <r>
      <rPr>
        <vertAlign val="subscript"/>
        <sz val="14"/>
        <rFont val="Times New Roman Cyr"/>
        <family val="1"/>
      </rPr>
      <t>л</t>
    </r>
    <r>
      <rPr>
        <sz val="14"/>
        <rFont val="Times New Roman Cyr"/>
        <family val="1"/>
      </rPr>
      <t>=1)</t>
    </r>
  </si>
  <si>
    <t>Наивыгоднейшее расстояние между светильниками  l</t>
  </si>
  <si>
    <t xml:space="preserve">    по ширине</t>
  </si>
  <si>
    <t xml:space="preserve">    по длине</t>
  </si>
  <si>
    <t xml:space="preserve">  Марка люминесцентной лампы </t>
  </si>
  <si>
    <t>трических размеров помещения (индекса), от</t>
  </si>
  <si>
    <r>
      <t>ми в составе комбинированного или общего N</t>
    </r>
    <r>
      <rPr>
        <vertAlign val="subscript"/>
        <sz val="14"/>
        <rFont val="Times New Roman Cyr"/>
        <family val="1"/>
      </rPr>
      <t>об</t>
    </r>
    <r>
      <rPr>
        <sz val="14"/>
        <rFont val="Times New Roman Cyr"/>
        <family val="1"/>
      </rPr>
      <t>, кВт</t>
    </r>
  </si>
  <si>
    <t>Белый потолок; стены-зелённые, пол - тёмный</t>
  </si>
  <si>
    <t>Потолок и стены-шаровые, пол - тёмный</t>
  </si>
  <si>
    <t>Цель работы.</t>
  </si>
  <si>
    <t xml:space="preserve">  При установке люминесцентных ламп заранее по каталогу выбирают</t>
  </si>
  <si>
    <t xml:space="preserve">   Следующий этап проектирования осветительной установки - выбор</t>
  </si>
  <si>
    <t>наиболее рационального расположения светильников. При этом надо</t>
  </si>
  <si>
    <t>обеспечить нормативную освещённость и учесть технические ограни-</t>
  </si>
  <si>
    <t>чения по размещению светильников.</t>
  </si>
  <si>
    <t xml:space="preserve">   Вначале выбирают расположение светильников, исходя из их наивы-</t>
  </si>
  <si>
    <t>годнейшего размещения. Расстояние между светильниками различных</t>
  </si>
  <si>
    <t>модификаций определяется зависимостью:</t>
  </si>
  <si>
    <t>где</t>
  </si>
  <si>
    <t xml:space="preserve">   Размеры  l и с (расстояние между рядами) определяют "поле" на    </t>
  </si>
  <si>
    <t xml:space="preserve">   Форма поля выбирается по возможности близкой к квадрату, но это</t>
  </si>
  <si>
    <t xml:space="preserve">не всегда достигается на практике. Желательно, чтобы отношение </t>
  </si>
  <si>
    <t xml:space="preserve">большей стороны поля к меньшей не превышало 1,5.  </t>
  </si>
  <si>
    <t xml:space="preserve">   Расстояние от крайнего ряда светильников до стены приближённо</t>
  </si>
  <si>
    <t>определяют по зависимости:</t>
  </si>
  <si>
    <t xml:space="preserve"> Затем этот размер окончательно корректируется при компановке све-</t>
  </si>
  <si>
    <t>1. Тепловые (лампы накаливания).</t>
  </si>
  <si>
    <t>Справочные данные</t>
  </si>
  <si>
    <t>1. Коэффициент использования светового потока</t>
  </si>
  <si>
    <t xml:space="preserve">  Ниже приведены автоматически рассчитываемые значения коэффициентов</t>
  </si>
  <si>
    <t>использования светового потока для некоторых светильников и цветовых</t>
  </si>
  <si>
    <t>величины из имеющихся справочных данных.</t>
  </si>
  <si>
    <t>1.1. Лампы накаливания</t>
  </si>
  <si>
    <t>интерьеров помещений. В других случаях, в программу подставляются конкретные</t>
  </si>
  <si>
    <t>1.2. Люминесцентные лампы</t>
  </si>
  <si>
    <t>2. Нормы минимально допустимой освещённости</t>
  </si>
  <si>
    <t>судовые (220В)</t>
  </si>
  <si>
    <t>Аудитории, классы</t>
  </si>
  <si>
    <t>Актовые залы</t>
  </si>
  <si>
    <t>Читальные залы</t>
  </si>
  <si>
    <t>Зрительные залы театров</t>
  </si>
  <si>
    <t>Процедурные медицинские кабинеты</t>
  </si>
  <si>
    <t>Торговые залы продовольственных магазинов</t>
  </si>
  <si>
    <t>Проектные и конструкторские бюро</t>
  </si>
  <si>
    <t>Операционные залы банков</t>
  </si>
  <si>
    <t xml:space="preserve">Залы заседаний </t>
  </si>
  <si>
    <t>3. Характеристики источников света</t>
  </si>
  <si>
    <t xml:space="preserve"> Коэффициент неравномерности освещения Z (1,1-1,2)</t>
  </si>
  <si>
    <t xml:space="preserve"> требуемой величины, % (допускается:  -15%; +25%)</t>
  </si>
  <si>
    <r>
      <t xml:space="preserve"> Число светильников по ширине (число рядов)  n</t>
    </r>
    <r>
      <rPr>
        <vertAlign val="subscript"/>
        <sz val="14"/>
        <rFont val="Times New Roman Cyr"/>
        <family val="1"/>
      </rPr>
      <t>B</t>
    </r>
  </si>
  <si>
    <r>
      <t xml:space="preserve"> Число светильников по ширине (число рядов)  n</t>
    </r>
    <r>
      <rPr>
        <vertAlign val="subscript"/>
        <sz val="14"/>
        <rFont val="Times New Roman Cyr"/>
        <family val="1"/>
      </rPr>
      <t>ш</t>
    </r>
  </si>
  <si>
    <r>
      <t xml:space="preserve"> Расстояние от потолка до светильника (свес) h</t>
    </r>
    <r>
      <rPr>
        <vertAlign val="subscript"/>
        <sz val="14"/>
        <rFont val="Times New Roman Cyr"/>
        <family val="1"/>
      </rPr>
      <t>с</t>
    </r>
    <r>
      <rPr>
        <sz val="14"/>
        <rFont val="Times New Roman Cyr"/>
        <family val="1"/>
      </rPr>
      <t>, м</t>
    </r>
  </si>
  <si>
    <t xml:space="preserve">    1.  Исходные данные</t>
  </si>
  <si>
    <t xml:space="preserve">  2. Выбор лампы</t>
  </si>
  <si>
    <t xml:space="preserve">  3. Предварительный выбор расположения светильников</t>
  </si>
  <si>
    <t xml:space="preserve">  4. Принятое расположение светильников</t>
  </si>
  <si>
    <t xml:space="preserve">  Число светильников по ширине помещения</t>
  </si>
  <si>
    <r>
      <t xml:space="preserve"> Расстояние от стен до крайних светильников а </t>
    </r>
    <r>
      <rPr>
        <sz val="12"/>
        <rFont val="Times New Roman Cyr"/>
        <family val="1"/>
      </rPr>
      <t>(оптим)</t>
    </r>
  </si>
  <si>
    <t xml:space="preserve">   1.  Исходные данные</t>
  </si>
  <si>
    <t xml:space="preserve">  2. Расчёт количества светильников</t>
  </si>
  <si>
    <r>
      <t xml:space="preserve"> Количество светильников  n</t>
    </r>
    <r>
      <rPr>
        <vertAlign val="subscript"/>
        <sz val="14"/>
        <rFont val="Times New Roman Cyr"/>
        <family val="1"/>
      </rPr>
      <t xml:space="preserve">п  </t>
    </r>
    <r>
      <rPr>
        <sz val="14"/>
        <rFont val="Times New Roman Cyr"/>
        <family val="1"/>
      </rPr>
      <t>при выбранных лампах</t>
    </r>
  </si>
  <si>
    <t xml:space="preserve"> Расстояние между рядами по ширине    </t>
  </si>
  <si>
    <t>с, м</t>
  </si>
  <si>
    <t>Производственные и административные помещения</t>
  </si>
  <si>
    <t>Административные помещения</t>
  </si>
  <si>
    <t xml:space="preserve"> определяется с учётом условия</t>
  </si>
  <si>
    <r>
      <t xml:space="preserve"> Принятое количество светильников n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</t>
    </r>
    <r>
      <rPr>
        <sz val="11"/>
        <rFont val="Times New Roman Cyr"/>
        <family val="1"/>
      </rPr>
      <t>(см. H33, H37, H38)</t>
    </r>
  </si>
  <si>
    <t xml:space="preserve">Корректируются изменением значе- </t>
  </si>
  <si>
    <r>
      <t xml:space="preserve">ний ячеек </t>
    </r>
    <r>
      <rPr>
        <b/>
        <sz val="12"/>
        <rFont val="Times New Roman Cyr"/>
        <family val="1"/>
      </rPr>
      <t>Н44</t>
    </r>
    <r>
      <rPr>
        <sz val="12"/>
        <rFont val="Times New Roman Cyr"/>
        <family val="1"/>
      </rPr>
      <t xml:space="preserve">, </t>
    </r>
    <r>
      <rPr>
        <b/>
        <sz val="12"/>
        <rFont val="Times New Roman Cyr"/>
        <family val="1"/>
      </rPr>
      <t>Н45</t>
    </r>
    <r>
      <rPr>
        <sz val="12"/>
        <rFont val="Times New Roman Cyr"/>
        <family val="1"/>
      </rPr>
      <t xml:space="preserve">, так, чтобы </t>
    </r>
    <r>
      <rPr>
        <b/>
        <sz val="12"/>
        <rFont val="Times New Roman Cyr"/>
        <family val="1"/>
      </rPr>
      <t>а</t>
    </r>
    <r>
      <rPr>
        <b/>
        <vertAlign val="subscript"/>
        <sz val="12"/>
        <rFont val="Times New Roman Cyr"/>
        <family val="1"/>
      </rPr>
      <t>1</t>
    </r>
    <r>
      <rPr>
        <sz val="12"/>
        <rFont val="Times New Roman Cyr"/>
        <family val="1"/>
      </rPr>
      <t xml:space="preserve"> и</t>
    </r>
  </si>
  <si>
    <r>
      <t xml:space="preserve"> </t>
    </r>
    <r>
      <rPr>
        <b/>
        <sz val="12"/>
        <rFont val="Times New Roman Cyr"/>
        <family val="1"/>
      </rPr>
      <t>а</t>
    </r>
    <r>
      <rPr>
        <b/>
        <vertAlign val="subscript"/>
        <sz val="12"/>
        <rFont val="Times New Roman Cyr"/>
        <family val="1"/>
      </rPr>
      <t>2</t>
    </r>
    <r>
      <rPr>
        <sz val="12"/>
        <rFont val="Times New Roman Cyr"/>
        <family val="1"/>
      </rPr>
      <t xml:space="preserve"> были близки значению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"</t>
    </r>
    <r>
      <rPr>
        <b/>
        <sz val="12"/>
        <rFont val="Times New Roman Cyr"/>
        <family val="1"/>
      </rPr>
      <t>а</t>
    </r>
    <r>
      <rPr>
        <sz val="12"/>
        <rFont val="Times New Roman Cyr"/>
        <family val="1"/>
      </rPr>
      <t>" (</t>
    </r>
    <r>
      <rPr>
        <b/>
        <sz val="12"/>
        <rFont val="Times New Roman Cyr"/>
        <family val="1"/>
      </rPr>
      <t>Н39</t>
    </r>
    <r>
      <rPr>
        <sz val="12"/>
        <rFont val="Times New Roman Cyr"/>
        <family val="1"/>
      </rPr>
      <t>)</t>
    </r>
  </si>
  <si>
    <t xml:space="preserve">  Расстояния между светильниками: </t>
  </si>
  <si>
    <r>
      <t xml:space="preserve"> Принятое количество светильников n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</t>
    </r>
    <r>
      <rPr>
        <sz val="11"/>
        <rFont val="Times New Roman Cyr"/>
        <family val="1"/>
      </rPr>
      <t>(см. H39, H41, H42)</t>
    </r>
  </si>
  <si>
    <r>
      <t xml:space="preserve">ний ячеек </t>
    </r>
    <r>
      <rPr>
        <b/>
        <sz val="12"/>
        <rFont val="Times New Roman Cyr"/>
        <family val="1"/>
      </rPr>
      <t>Н48</t>
    </r>
    <r>
      <rPr>
        <sz val="12"/>
        <rFont val="Times New Roman Cyr"/>
        <family val="1"/>
      </rPr>
      <t xml:space="preserve">, </t>
    </r>
    <r>
      <rPr>
        <b/>
        <sz val="12"/>
        <rFont val="Times New Roman Cyr"/>
        <family val="1"/>
      </rPr>
      <t>Н49</t>
    </r>
    <r>
      <rPr>
        <sz val="12"/>
        <rFont val="Times New Roman Cyr"/>
        <family val="1"/>
      </rPr>
      <t xml:space="preserve">, так, чтобы </t>
    </r>
    <r>
      <rPr>
        <b/>
        <sz val="12"/>
        <rFont val="Times New Roman Cyr"/>
        <family val="1"/>
      </rPr>
      <t>а</t>
    </r>
    <r>
      <rPr>
        <b/>
        <vertAlign val="subscript"/>
        <sz val="12"/>
        <rFont val="Times New Roman Cyr"/>
        <family val="1"/>
      </rPr>
      <t>1</t>
    </r>
    <r>
      <rPr>
        <sz val="12"/>
        <rFont val="Times New Roman Cyr"/>
        <family val="1"/>
      </rPr>
      <t xml:space="preserve"> и</t>
    </r>
  </si>
  <si>
    <r>
      <t xml:space="preserve"> </t>
    </r>
    <r>
      <rPr>
        <b/>
        <sz val="12"/>
        <rFont val="Times New Roman Cyr"/>
        <family val="1"/>
      </rPr>
      <t>а</t>
    </r>
    <r>
      <rPr>
        <b/>
        <vertAlign val="subscript"/>
        <sz val="12"/>
        <rFont val="Times New Roman Cyr"/>
        <family val="1"/>
      </rPr>
      <t>2</t>
    </r>
    <r>
      <rPr>
        <sz val="12"/>
        <rFont val="Times New Roman Cyr"/>
        <family val="1"/>
      </rPr>
      <t xml:space="preserve"> были близки значению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"</t>
    </r>
    <r>
      <rPr>
        <b/>
        <sz val="12"/>
        <rFont val="Times New Roman Cyr"/>
        <family val="1"/>
      </rPr>
      <t>а</t>
    </r>
    <r>
      <rPr>
        <sz val="12"/>
        <rFont val="Times New Roman Cyr"/>
        <family val="1"/>
      </rPr>
      <t>" (</t>
    </r>
    <r>
      <rPr>
        <b/>
        <sz val="12"/>
        <rFont val="Times New Roman Cyr"/>
        <family val="1"/>
      </rPr>
      <t>Н43</t>
    </r>
    <r>
      <rPr>
        <sz val="12"/>
        <rFont val="Times New Roman Cyr"/>
        <family val="1"/>
      </rPr>
      <t>)</t>
    </r>
  </si>
  <si>
    <r>
      <t xml:space="preserve"> Расстояние от пола до рабочей поверхности h</t>
    </r>
    <r>
      <rPr>
        <vertAlign val="subscript"/>
        <sz val="14"/>
        <rFont val="Times New Roman Cyr"/>
        <family val="1"/>
      </rPr>
      <t>р</t>
    </r>
    <r>
      <rPr>
        <sz val="14"/>
        <rFont val="Times New Roman Cyr"/>
        <family val="1"/>
      </rPr>
      <t>=0,8, м</t>
    </r>
  </si>
  <si>
    <t xml:space="preserve">  Расстояние от потолка до светильника (свес) можно приближённо</t>
  </si>
  <si>
    <t>для ламп накаливания</t>
  </si>
  <si>
    <t>для люминесцентных ламп</t>
  </si>
  <si>
    <r>
      <t xml:space="preserve">  Расстояние от пола до рабочей поверхности помещения h</t>
    </r>
    <r>
      <rPr>
        <vertAlign val="subscript"/>
        <sz val="14"/>
        <rFont val="Times New Roman Cyr"/>
        <family val="1"/>
      </rPr>
      <t>p</t>
    </r>
    <r>
      <rPr>
        <sz val="14"/>
        <rFont val="Times New Roman Cyr"/>
        <family val="1"/>
      </rPr>
      <t xml:space="preserve"> обычно</t>
    </r>
  </si>
  <si>
    <t>принимается равным 0,8м.</t>
  </si>
  <si>
    <r>
      <t xml:space="preserve">определить в зависимости от высоты помещения </t>
    </r>
    <r>
      <rPr>
        <b/>
        <sz val="14"/>
        <rFont val="Times New Roman Cyr"/>
        <family val="1"/>
      </rPr>
      <t>H</t>
    </r>
    <r>
      <rPr>
        <sz val="14"/>
        <rFont val="Times New Roman Cyr"/>
        <family val="1"/>
      </rPr>
      <t xml:space="preserve"> по формулам:</t>
    </r>
  </si>
  <si>
    <t xml:space="preserve">  В некоторых случаях, расположение оборудования в помещении</t>
  </si>
  <si>
    <r>
      <t>диктует особые требования к выбору размера h</t>
    </r>
    <r>
      <rPr>
        <vertAlign val="subscript"/>
        <sz val="14"/>
        <rFont val="Times New Roman Cyr"/>
        <family val="1"/>
      </rPr>
      <t>c</t>
    </r>
    <r>
      <rPr>
        <sz val="14"/>
        <rFont val="Times New Roman Cyr"/>
        <family val="1"/>
      </rPr>
      <t>.</t>
    </r>
  </si>
  <si>
    <t>плане размещения светильников (рис. 2).</t>
  </si>
  <si>
    <r>
      <t>тильников на плане (а</t>
    </r>
    <r>
      <rPr>
        <vertAlign val="subscript"/>
        <sz val="14"/>
        <rFont val="Times New Roman Cyr"/>
        <family val="1"/>
      </rPr>
      <t>1</t>
    </r>
    <r>
      <rPr>
        <sz val="14"/>
        <rFont val="Times New Roman Cyr"/>
        <family val="1"/>
      </rPr>
      <t xml:space="preserve"> и а</t>
    </r>
    <r>
      <rPr>
        <vertAlign val="sub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 могут несколько отличаться друг от друга).</t>
    </r>
  </si>
  <si>
    <t>"Расчёт  искусственного общего освещения помещений"</t>
  </si>
  <si>
    <r>
      <t>h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- высота подвеса светильника, м.</t>
    </r>
  </si>
  <si>
    <t>Отчёт</t>
  </si>
  <si>
    <t>Практическая работа по безопасности жизнедеятельности</t>
  </si>
  <si>
    <t>Ф.И.О.</t>
  </si>
  <si>
    <t xml:space="preserve">     Учебная группа:</t>
  </si>
  <si>
    <t>Вариант</t>
  </si>
  <si>
    <t>Исполнители:</t>
  </si>
  <si>
    <t>Преподаватель</t>
  </si>
  <si>
    <t>Дата</t>
  </si>
  <si>
    <t>по ширине</t>
  </si>
  <si>
    <t>по длине</t>
  </si>
  <si>
    <t xml:space="preserve">  Световые излучения оцениваются световым потоком Ф, силой света</t>
  </si>
  <si>
    <t>I, освещённостью Е и яркостью L.</t>
  </si>
  <si>
    <t xml:space="preserve">  Световым потоком Ф (люмен, лм) называется мощность лучистой</t>
  </si>
  <si>
    <t>энергии, воспринимаемая как свет, оцениваемая по действию на сред-</t>
  </si>
  <si>
    <t>ний человеческий глаз, чувствительность которого стандартизирована</t>
  </si>
  <si>
    <t>в соответствии с кривой видности. Наиболее видимым при дневном</t>
  </si>
  <si>
    <t>зрении является жёлто-зелёное излучение, а при ночном зрении - голу-</t>
  </si>
  <si>
    <t>бое излучение.</t>
  </si>
  <si>
    <t xml:space="preserve">потока, заключённого в телесном угле  </t>
  </si>
  <si>
    <t>который кони-</t>
  </si>
  <si>
    <t>ческой поверхностью ограничивает часть пространства.</t>
  </si>
  <si>
    <t xml:space="preserve">  Сила света I (кандела, кд) - это пространственная плотность светового</t>
  </si>
  <si>
    <t xml:space="preserve">  При равномерном распределении светового потока Ф в пределах</t>
  </si>
  <si>
    <t>телесного угла:</t>
  </si>
  <si>
    <t xml:space="preserve">  Освещённость Е (люкс, лк) - это поверхностная плотность светового</t>
  </si>
  <si>
    <t>потока отнесённая к площади S, на которую он распределяется.</t>
  </si>
  <si>
    <t xml:space="preserve">  При равномерном распределении светового потока Ф:</t>
  </si>
  <si>
    <t>Световой поток - это основная светотехническая харак-</t>
  </si>
  <si>
    <t>теристика источника света.</t>
  </si>
  <si>
    <t xml:space="preserve">  Освещённость поверхности - это основная нормативная светотехни- </t>
  </si>
  <si>
    <t>ческая величина.</t>
  </si>
  <si>
    <r>
      <t xml:space="preserve">  Зрительное восприятие характеризуется яркостью L (кд/м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) равномер-</t>
    </r>
  </si>
  <si>
    <t>но светящейся собственным или отражённым светом поверхности S</t>
  </si>
  <si>
    <r>
      <t>площадью 1м</t>
    </r>
    <r>
      <rPr>
        <vertAlign val="superscript"/>
        <sz val="14"/>
        <rFont val="Times New Roman Cyr"/>
        <family val="1"/>
      </rPr>
      <t xml:space="preserve">2 </t>
    </r>
    <r>
      <rPr>
        <sz val="14"/>
        <rFont val="Times New Roman Cyr"/>
        <family val="1"/>
      </rPr>
      <t>или светящегося тела.</t>
    </r>
  </si>
  <si>
    <t xml:space="preserve">  Глаз человека воспринимает яркость, но нормрование производится</t>
  </si>
  <si>
    <t>по освещённости. Нормирование по яркости создало бы значительные</t>
  </si>
  <si>
    <t>трудности, так как в поле зрения одновременно находятся поверхности</t>
  </si>
  <si>
    <t>с разными значениями яркости.</t>
  </si>
  <si>
    <t xml:space="preserve">  Для искусственного освещения нормативные минимально допустимые</t>
  </si>
  <si>
    <t>значения освещённости задаются от точности зрительной работы, что</t>
  </si>
  <si>
    <t>в конкретных нормах выражается в назначении помещения, от контрс-</t>
  </si>
  <si>
    <t>та объекта с фоном, от характеристики фона и от вида освещения.</t>
  </si>
  <si>
    <t xml:space="preserve">  Для оценки источников света используют следующие показатели:</t>
  </si>
  <si>
    <t xml:space="preserve">     -</t>
  </si>
  <si>
    <t>электрическая мощность лампы Р, Вт;</t>
  </si>
  <si>
    <t>световой поток лампы Ф, лм;</t>
  </si>
  <si>
    <t>сила света в различных направлениях I, кд;</t>
  </si>
  <si>
    <t>световой КПД лампы;</t>
  </si>
  <si>
    <t>световая отдача</t>
  </si>
  <si>
    <t>характеристика спектра излучения;</t>
  </si>
  <si>
    <t>срок службы лампы.</t>
  </si>
  <si>
    <t xml:space="preserve">  Световой КПД характеризует долю светового потока к лучистому по-</t>
  </si>
  <si>
    <t xml:space="preserve">  Световая отдача или световая экономичность источника света опреде- </t>
  </si>
  <si>
    <t>ляется отношеним светового потока Ф к электрической мощности Р.</t>
  </si>
  <si>
    <t>2. Точечный метод ( расчёт местного освещения, освещения</t>
  </si>
  <si>
    <t xml:space="preserve">    наклонных поверхностей, наружного освещения, общего</t>
  </si>
  <si>
    <t xml:space="preserve">    освещения в помещении при светильниках прямого света).</t>
  </si>
  <si>
    <t>Расчёт искусственного общего освещения помещений</t>
  </si>
  <si>
    <t>Варианты заданий для практической работы</t>
  </si>
  <si>
    <t>Вид освещения</t>
  </si>
  <si>
    <t>Лампа</t>
  </si>
  <si>
    <t>Помещение</t>
  </si>
  <si>
    <t>L</t>
  </si>
  <si>
    <t>B</t>
  </si>
  <si>
    <t>H</t>
  </si>
  <si>
    <t>Механосборочный</t>
  </si>
  <si>
    <t>цех (станочное отд)</t>
  </si>
  <si>
    <t>Общее в составе</t>
  </si>
  <si>
    <t>комбинированного</t>
  </si>
  <si>
    <t>Накали-</t>
  </si>
  <si>
    <t>вания</t>
  </si>
  <si>
    <t>цех (слесарное отд)</t>
  </si>
  <si>
    <t>Люмине-</t>
  </si>
  <si>
    <t>сцентные</t>
  </si>
  <si>
    <t>Одно общее</t>
  </si>
  <si>
    <t>Административное</t>
  </si>
  <si>
    <t>помещение</t>
  </si>
  <si>
    <t>Учебная аудитория</t>
  </si>
  <si>
    <t>Актовый зал</t>
  </si>
  <si>
    <t>Контрольные вопросы к отчёту</t>
  </si>
  <si>
    <t>Вариант 1</t>
  </si>
  <si>
    <t>1. Единица измерения светового потока.</t>
  </si>
  <si>
    <t>2. Показатели, которые учитываются при нормировании искусствен-</t>
  </si>
  <si>
    <t>ного освещения.</t>
  </si>
  <si>
    <t xml:space="preserve">3. Виды систем освещения по исполнению. </t>
  </si>
  <si>
    <t>4. Указать названия двух методов расчёта освещения.</t>
  </si>
  <si>
    <t>Вариант 2</t>
  </si>
  <si>
    <t>1. Единица измерения силы света.</t>
  </si>
  <si>
    <t>3. Назвать группы источников света.</t>
  </si>
  <si>
    <t>4. Указать требования, которые предъявляются к выбору формы</t>
  </si>
  <si>
    <t>"поля" при размещении светильников.</t>
  </si>
  <si>
    <t>2. Сравнить по световой отдаче лампы: НБ 220-40 и ЛБ-40.</t>
  </si>
  <si>
    <t>Вариант 3</t>
  </si>
  <si>
    <t>1. Единица измерения освещённости.</t>
  </si>
  <si>
    <t>2. Определить световую отдачу лампы НБ 220-100.</t>
  </si>
  <si>
    <t>3. Назвать метод, который можно прменить для расчёта общего</t>
  </si>
  <si>
    <t>4. Указать величины, которыми определяются границы "поля" на</t>
  </si>
  <si>
    <t>плане размещения светильников.</t>
  </si>
  <si>
    <t>Вариант 4</t>
  </si>
  <si>
    <t>1. Единица измерения яркости.</t>
  </si>
  <si>
    <t>2. Значение освещённости (максимальная, средняя, минимальная) по</t>
  </si>
  <si>
    <t>которой производится нормирование света.</t>
  </si>
  <si>
    <t>3. Назвать метод который можно применить для расчёта местного</t>
  </si>
  <si>
    <t>освещения.</t>
  </si>
  <si>
    <t>4. Указать величины коэффициента запаса при расчёте освещения</t>
  </si>
  <si>
    <t>в случае применения ламп накаливания и люминесцентных ламп.</t>
  </si>
  <si>
    <t>Вариант 5</t>
  </si>
  <si>
    <t>1. Дать определение светового потока.</t>
  </si>
  <si>
    <t>2. Причина, которая затрудняет нормирование освещение по яркости.</t>
  </si>
  <si>
    <t>3. Назвать метод, который можно применить для расчёта освещения</t>
  </si>
  <si>
    <t>наклонных поверхностей.</t>
  </si>
  <si>
    <t>4.Указать размер, от которого зависит выбор расстояния между</t>
  </si>
  <si>
    <t>светильниками.</t>
  </si>
  <si>
    <t>Вариант 6</t>
  </si>
  <si>
    <t>1. Дать определение силы света.</t>
  </si>
  <si>
    <t>2. Назвать паспортную основную светотехническую характеристику</t>
  </si>
  <si>
    <t>источника света.</t>
  </si>
  <si>
    <t xml:space="preserve">3. Назвать метод, который применяют для расчёта наружного </t>
  </si>
  <si>
    <t>4. Указать принятое численное значение высоты от пола до рабочей</t>
  </si>
  <si>
    <t>поверхности при расчётах освещения производственных помещений.</t>
  </si>
  <si>
    <t>Вариант 7</t>
  </si>
  <si>
    <t>1. Дать определение освещённости.</t>
  </si>
  <si>
    <t>2. Назвать характеристики источников света.</t>
  </si>
  <si>
    <t xml:space="preserve">3. Назвать условие, при котором можно применить точечный метод  </t>
  </si>
  <si>
    <t>для расчёта общего освещения.</t>
  </si>
  <si>
    <t>Вариант 8</t>
  </si>
  <si>
    <t>1. Дать определение яркости поверхности.</t>
  </si>
  <si>
    <t>2. Светотехническая величина, воспринимаемая глазом человека.</t>
  </si>
  <si>
    <t>3. Указать параметры, от которых зависит коэффициент использова-</t>
  </si>
  <si>
    <t>ния светового потока.</t>
  </si>
  <si>
    <t xml:space="preserve">4. Указать величину, которой определяется высота подвеса </t>
  </si>
  <si>
    <t>светильника.</t>
  </si>
  <si>
    <t>Вариант 9</t>
  </si>
  <si>
    <t>1. Дать определение светового КПД.</t>
  </si>
  <si>
    <t>2. Назвать цвета, наиболее видимые при дневном зрении.</t>
  </si>
  <si>
    <t>3. Дать определение коэффициента использования светового потока.</t>
  </si>
  <si>
    <t>4. Указать условия, которые учитываются при выборе наиболее</t>
  </si>
  <si>
    <t>рационального расположения светильников.</t>
  </si>
  <si>
    <t>Вариант 10</t>
  </si>
  <si>
    <t>1. Дать определение световой отдачи источника света.</t>
  </si>
  <si>
    <t>2. Основная нормируемая светотехническая величина.</t>
  </si>
  <si>
    <t>3. Указать последовательность выполнения расчёта общего освеще-</t>
  </si>
  <si>
    <t>ния при лампах накаливания.</t>
  </si>
  <si>
    <t>4. Указать последовательность выполнения расчёта общего освеще-</t>
  </si>
  <si>
    <t>ния при люминесцентных лампах.</t>
  </si>
  <si>
    <t>Структура и порядок выполнения работы</t>
  </si>
  <si>
    <t>1.Структура программы</t>
  </si>
  <si>
    <t>Лист 1</t>
  </si>
  <si>
    <t>Лист 2</t>
  </si>
  <si>
    <t>Лист 3</t>
  </si>
  <si>
    <t>Лист 4</t>
  </si>
  <si>
    <t>1. Коэффициенты использования светового потока.</t>
  </si>
  <si>
    <t>2. Нормы освещённости.</t>
  </si>
  <si>
    <t>3. Характеристики источников света.</t>
  </si>
  <si>
    <t>Лист 5</t>
  </si>
  <si>
    <t>Лист 6</t>
  </si>
  <si>
    <t>Лист 7</t>
  </si>
  <si>
    <t xml:space="preserve"> Общие сведения.</t>
  </si>
  <si>
    <t xml:space="preserve"> Структура программы и порядок выполнения работы.</t>
  </si>
  <si>
    <t xml:space="preserve"> Варианты заданий.</t>
  </si>
  <si>
    <t xml:space="preserve"> Справочные данные:</t>
  </si>
  <si>
    <t xml:space="preserve"> Расчёт общего освещения лампами накаливания.</t>
  </si>
  <si>
    <t xml:space="preserve"> Отчёт (освещение лампами накаливания).</t>
  </si>
  <si>
    <t xml:space="preserve"> Расчёт общего освещения люминесцентными лампами.</t>
  </si>
  <si>
    <t>Лист 8</t>
  </si>
  <si>
    <t xml:space="preserve"> Отчёт (освещение люминесцентными лампами).</t>
  </si>
  <si>
    <t>2. Порядок выполнения работы</t>
  </si>
  <si>
    <t xml:space="preserve">  1) Изучить общие сведения (Лист 1).</t>
  </si>
  <si>
    <t>таблица 1.</t>
  </si>
  <si>
    <t xml:space="preserve">      типа источника света:</t>
  </si>
  <si>
    <t>,  % [п.1, Лист 4]</t>
  </si>
  <si>
    <t>(Лист 4)</t>
  </si>
  <si>
    <r>
      <t xml:space="preserve"> Световой поток лампы  Ф</t>
    </r>
    <r>
      <rPr>
        <vertAlign val="subscript"/>
        <sz val="14"/>
        <rFont val="Times New Roman Cyr"/>
        <family val="1"/>
      </rPr>
      <t xml:space="preserve">1 </t>
    </r>
    <r>
      <rPr>
        <sz val="14"/>
        <rFont val="Times New Roman Cyr"/>
        <family val="1"/>
      </rPr>
      <t>(Лист 4, табл. 2), лм</t>
    </r>
  </si>
  <si>
    <t xml:space="preserve"> Марка выбранной лампы (Лист 4, табл. 2) </t>
  </si>
  <si>
    <r>
      <t xml:space="preserve"> Нормативная освещённость (табл.1, Лист 4 ) Е</t>
    </r>
    <r>
      <rPr>
        <vertAlign val="subscript"/>
        <sz val="14"/>
        <color indexed="8"/>
        <rFont val="Times New Roman Cyr"/>
        <family val="1"/>
      </rPr>
      <t>н</t>
    </r>
    <r>
      <rPr>
        <sz val="14"/>
        <color indexed="8"/>
        <rFont val="Times New Roman Cyr"/>
        <family val="1"/>
      </rPr>
      <t>, лк</t>
    </r>
  </si>
  <si>
    <t xml:space="preserve"> Марка предварительно выбранной лампы ( Лист4 )</t>
  </si>
  <si>
    <t xml:space="preserve"> Световой поток лампы  Ф (табл.3, Лист 4), лм</t>
  </si>
  <si>
    <t xml:space="preserve"> Тип светильника (п. 1, Лист 4)</t>
  </si>
  <si>
    <t>Продолжение таблицы 1</t>
  </si>
  <si>
    <r>
      <t xml:space="preserve"> Нормативная освещённость (табл.1, Лист 4)  E</t>
    </r>
    <r>
      <rPr>
        <vertAlign val="subscript"/>
        <sz val="14"/>
        <color indexed="8"/>
        <rFont val="Times New Roman Cyr"/>
        <family val="1"/>
      </rPr>
      <t>н</t>
    </r>
    <r>
      <rPr>
        <sz val="14"/>
        <color indexed="8"/>
        <rFont val="Times New Roman Cyr"/>
        <family val="1"/>
      </rPr>
      <t>, лк.</t>
    </r>
  </si>
  <si>
    <r>
      <t xml:space="preserve"> Мощность лампы   Р</t>
    </r>
    <r>
      <rPr>
        <vertAlign val="subscript"/>
        <sz val="14"/>
        <rFont val="Times New Roman Cyr"/>
        <family val="1"/>
      </rPr>
      <t>л</t>
    </r>
    <r>
      <rPr>
        <sz val="14"/>
        <rFont val="Times New Roman Cyr"/>
        <family val="1"/>
      </rPr>
      <t>, (Лист 4, табл. 2),  Вт</t>
    </r>
  </si>
  <si>
    <t xml:space="preserve">      вопроса (см. Лист 3).</t>
  </si>
  <si>
    <t xml:space="preserve"> Мощность лампы  N (табл. 3, Лист 4), Вт</t>
  </si>
  <si>
    <t xml:space="preserve">   ,  % [п. 2, Лист 4]</t>
  </si>
  <si>
    <t>(Лист4)</t>
  </si>
  <si>
    <t xml:space="preserve">      Используя рекомендации, изложенные в строках 49-51 программы,</t>
  </si>
  <si>
    <t>Ознакомиться с расчётом общего освещения методом</t>
  </si>
  <si>
    <t xml:space="preserve">коэффициента использования светового потока. </t>
  </si>
  <si>
    <t>потока, %</t>
  </si>
  <si>
    <t>Ответы на контрольные вопросы (Лист 3)</t>
  </si>
  <si>
    <t>Примечание.</t>
  </si>
  <si>
    <t xml:space="preserve">      целесообразно применять одну из ламп мощностью 80Вт.</t>
  </si>
  <si>
    <r>
      <t>Минимально допустимая общая освещённость (</t>
    </r>
    <r>
      <rPr>
        <b/>
        <sz val="12"/>
        <rFont val="Times New Roman Cyr"/>
        <family val="1"/>
      </rPr>
      <t>лк</t>
    </r>
    <r>
      <rPr>
        <sz val="12"/>
        <rFont val="Times New Roman Cyr"/>
        <family val="1"/>
      </rPr>
      <t>) для некоторых помещений при</t>
    </r>
  </si>
  <si>
    <t>[1]</t>
  </si>
  <si>
    <r>
      <t xml:space="preserve">использовании люминесцентных ламп </t>
    </r>
    <r>
      <rPr>
        <b/>
        <sz val="12"/>
        <rFont val="Times New Roman Cyr"/>
        <family val="1"/>
      </rPr>
      <t>[1]</t>
    </r>
    <r>
      <rPr>
        <sz val="12"/>
        <rFont val="Times New Roman Cyr"/>
        <family val="1"/>
      </rPr>
      <t xml:space="preserve"> и ламп накаливания </t>
    </r>
    <r>
      <rPr>
        <b/>
        <sz val="12"/>
        <rFont val="Times New Roman Cyr"/>
        <family val="1"/>
      </rPr>
      <t>[2]</t>
    </r>
  </si>
  <si>
    <t>[2]</t>
  </si>
  <si>
    <t>1. Белый потолок; стены-зелённые, пол - тёмный</t>
  </si>
  <si>
    <t>2. Бетонный потолок, стены и пол - тёмные</t>
  </si>
  <si>
    <t>3. Белый потолок; стены-зелённые, пол - тёмный</t>
  </si>
  <si>
    <t>4. Деревянный потолок, стены и пол - тёмные</t>
  </si>
  <si>
    <t>5. Белый потолок; стены-зелённые, пол - светлый</t>
  </si>
  <si>
    <t>6. Потолок и стены-шаровые, пол - тёмный</t>
  </si>
  <si>
    <t>7. Белый потолок; стены-зелённые, пол - тёмный</t>
  </si>
  <si>
    <t>8. Потолок и стены-шаровые, пол - тёмный</t>
  </si>
  <si>
    <t>9. Белый потолок; стены-зелённые, пол - тёмный</t>
  </si>
  <si>
    <t>10. Потолок и стены-шаровые, пол - тёмный</t>
  </si>
  <si>
    <t>Практическая работа по БЖД (ОТ)</t>
  </si>
  <si>
    <t>(см. примечание к табл. 1)</t>
  </si>
  <si>
    <t xml:space="preserve">      рукописном виде.</t>
  </si>
  <si>
    <t>Если излучение светящейся</t>
  </si>
  <si>
    <t>поверхности видится по нормали, то:</t>
  </si>
  <si>
    <t>току энергии, от источника света.</t>
  </si>
  <si>
    <t>лампу, а затем определяют их необходимое количество.</t>
  </si>
  <si>
    <t>Коэффициент использования светового потока</t>
  </si>
  <si>
    <t xml:space="preserve">необходимо принимать по Листу 4, как максимальное </t>
  </si>
  <si>
    <t>его значение для заданного вида помещения.</t>
  </si>
  <si>
    <t>Соответственно, принимается тип светильника.</t>
  </si>
  <si>
    <t>освещения при светильниках отражённого света.</t>
  </si>
  <si>
    <t>4. Указать размер, который определяет "свес" светильника.</t>
  </si>
  <si>
    <t>Медицинский</t>
  </si>
  <si>
    <t>кабинет</t>
  </si>
  <si>
    <t>Зал заседаний</t>
  </si>
  <si>
    <t>Операционный</t>
  </si>
  <si>
    <t>зал банка</t>
  </si>
  <si>
    <t>Класс</t>
  </si>
  <si>
    <t>Размеры помещения, м</t>
  </si>
  <si>
    <t>Программа расчёта общего освещения методом коэффициента</t>
  </si>
  <si>
    <t>использования светового потока</t>
  </si>
  <si>
    <t>Лампы накаливания</t>
  </si>
  <si>
    <t>Тип светильника и коэффициент использования светового</t>
  </si>
  <si>
    <t xml:space="preserve">значения этого коэффициента для заданного помещения. </t>
  </si>
  <si>
    <t xml:space="preserve">      Листу 4 (табл. 2) со световым потоком, близким по величине к необходи-</t>
  </si>
  <si>
    <t xml:space="preserve">Люминесцентные лампы </t>
  </si>
  <si>
    <t xml:space="preserve">      величины. Если не удаётся выдержать допустимые отклонения светового  </t>
  </si>
  <si>
    <t xml:space="preserve">      потока, то к дальнейшему рассмотрению принимается другая лампа.</t>
  </si>
  <si>
    <t xml:space="preserve">      размеры, используя данные расчёта, приведённые в п. 3 программы.</t>
  </si>
  <si>
    <r>
      <t xml:space="preserve">  5) </t>
    </r>
    <r>
      <rPr>
        <u val="single"/>
        <sz val="14"/>
        <rFont val="Times New Roman Cyr"/>
        <family val="1"/>
      </rPr>
      <t>При расчёте освещения от люминесцентных ламп (Лист 7) предварительно</t>
    </r>
  </si>
  <si>
    <t xml:space="preserve">      выбирают лампу по Листу 4, причём для помещений значительных размеров</t>
  </si>
  <si>
    <t xml:space="preserve">      их количество равнялось произведению количества светильников,</t>
  </si>
  <si>
    <t xml:space="preserve">      размеров помещения.</t>
  </si>
  <si>
    <t xml:space="preserve">      Например, предварительное количество светильников равняется 19;</t>
  </si>
  <si>
    <t xml:space="preserve">      можно принять 20 светильников (5*4) или 18 светильников (6*3).</t>
  </si>
  <si>
    <t xml:space="preserve">      по ширине помещения, с учётом данных п. 3 программы и соотношения</t>
  </si>
  <si>
    <r>
      <t xml:space="preserve"> Расстояние от стен до крайних светильников а </t>
    </r>
    <r>
      <rPr>
        <sz val="12"/>
        <rFont val="Times New Roman Cyr"/>
        <family val="1"/>
      </rPr>
      <t>(оптимальн.)</t>
    </r>
  </si>
  <si>
    <t>(округлённо)</t>
  </si>
  <si>
    <t xml:space="preserve">      Принимают количество светильников в п. 4 программы и установочные  </t>
  </si>
  <si>
    <t xml:space="preserve">      Далее надо заполнить отчёт (Лист 7) и ответить в отчёте на 4 контрольных</t>
  </si>
  <si>
    <t xml:space="preserve">      где приводятся размеры помещения, вид освещения и тип лампы.</t>
  </si>
  <si>
    <t xml:space="preserve">  2) По указанию преподавателя выбирается вариант задания по таблице 1 (Лист 3), </t>
  </si>
  <si>
    <t xml:space="preserve">  3) Вводятся исходные данные в Лист 5 или Лист 7 в зависимости от</t>
  </si>
  <si>
    <t>Нормативная освещённость принимается по Листу 4,</t>
  </si>
  <si>
    <t>потока принимается по Листу 4 (п. 1) из расчёта максимального</t>
  </si>
  <si>
    <r>
      <t xml:space="preserve">  4) </t>
    </r>
    <r>
      <rPr>
        <u val="single"/>
        <sz val="14"/>
        <rFont val="Times New Roman Cyr"/>
        <family val="1"/>
      </rPr>
      <t>При расчёте освещения от ламп накаливания (Лист 5)</t>
    </r>
    <r>
      <rPr>
        <sz val="14"/>
        <rFont val="Times New Roman Cyr"/>
        <family val="1"/>
      </rPr>
      <t xml:space="preserve"> выбирают лампу по</t>
    </r>
  </si>
  <si>
    <t xml:space="preserve">      мому световому потоку, и проверяют её по допустимому отклонению этой</t>
  </si>
  <si>
    <t xml:space="preserve">      Принимается количество светильников в п. 4 программы и установочные  </t>
  </si>
  <si>
    <t xml:space="preserve">      располагаемых по длине, на количество светильников, располагаемых</t>
  </si>
  <si>
    <t xml:space="preserve">      По рекомендациям, изложенным в строках 53-55 программы, корректируются</t>
  </si>
  <si>
    <t xml:space="preserve">      ствовали оптимальному значению "а" (строка 43 программы).</t>
  </si>
  <si>
    <t xml:space="preserve">      по длине или по ширине помещения.</t>
  </si>
  <si>
    <t xml:space="preserve">      Далее надо заполнить отчёт (Лист 6) и ответить в отчёте на 4 контрольных</t>
  </si>
  <si>
    <t xml:space="preserve">      Отчёт предъявляется преподавателю, распечатывается или оформляется в</t>
  </si>
  <si>
    <t xml:space="preserve">      Отчёт предъявляется  преподавателю, распечатывается или оформляется в</t>
  </si>
  <si>
    <t xml:space="preserve">      расстояния от стен до крайних светильников, так чтобы они примерно соответ-</t>
  </si>
  <si>
    <t xml:space="preserve">      Для этого в п. 4 прграммы надо изменять расстояния между светильниками</t>
  </si>
  <si>
    <t xml:space="preserve">      корректируют  расстояния от стен до крайних светильников так, чтобы они</t>
  </si>
  <si>
    <t xml:space="preserve">      примерно соответствовали оптимальному значению "а" (строка 39 программы).</t>
  </si>
  <si>
    <t xml:space="preserve">      Количество светильников принимается таким образом, чтобы общее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</si>
</sst>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0"/>
      <name val="Arial Cyr"/>
      <family val="0"/>
    </font>
    <font>
      <sz val="14"/>
      <name val="Times New Roman Cyr"/>
      <family val="1"/>
    </font>
    <font>
      <vertAlign val="subscript"/>
      <sz val="10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 Cyr"/>
      <family val="1"/>
    </font>
    <font>
      <u val="single"/>
      <sz val="14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12"/>
      <name val="Times New Roman Cyr"/>
      <family val="1"/>
    </font>
    <font>
      <u val="single"/>
      <sz val="12"/>
      <color indexed="12"/>
      <name val="Arial Cyr"/>
      <family val="0"/>
    </font>
    <font>
      <sz val="11"/>
      <name val="Times New Roman Cyr"/>
      <family val="1"/>
    </font>
    <font>
      <i/>
      <u val="single"/>
      <sz val="12"/>
      <name val="Times New Roman Cyr"/>
      <family val="1"/>
    </font>
    <font>
      <vertAlign val="subscript"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8"/>
      <name val="Times New Roman Cyr"/>
      <family val="1"/>
    </font>
    <font>
      <vertAlign val="subscript"/>
      <sz val="14"/>
      <color indexed="8"/>
      <name val="Times New Roman Cyr"/>
      <family val="1"/>
    </font>
    <font>
      <vertAlign val="superscript"/>
      <sz val="14"/>
      <name val="Times New Roman Cyr"/>
      <family val="1"/>
    </font>
    <font>
      <sz val="14"/>
      <color indexed="12"/>
      <name val="Times New Roman Cyr"/>
      <family val="1"/>
    </font>
    <font>
      <sz val="16"/>
      <name val="Times New Roman Cyr"/>
      <family val="1"/>
    </font>
    <font>
      <b/>
      <vertAlign val="subscript"/>
      <sz val="12"/>
      <name val="Times New Roman Cyr"/>
      <family val="1"/>
    </font>
    <font>
      <b/>
      <sz val="11"/>
      <name val="Times New Roman Cyr"/>
      <family val="1"/>
    </font>
    <font>
      <b/>
      <sz val="14"/>
      <color indexed="12"/>
      <name val="Times New Roman Cyr"/>
      <family val="1"/>
    </font>
    <font>
      <b/>
      <sz val="14"/>
      <color indexed="10"/>
      <name val="Times New Roman Cyr"/>
      <family val="1"/>
    </font>
    <font>
      <sz val="14"/>
      <color indexed="17"/>
      <name val="Times New Roman Cyr"/>
      <family val="1"/>
    </font>
    <font>
      <b/>
      <sz val="16"/>
      <name val="Times New Roman Cyr"/>
      <family val="1"/>
    </font>
    <font>
      <b/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17" fillId="0" borderId="0" xfId="15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8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" fontId="6" fillId="0" borderId="15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21" fillId="0" borderId="0" xfId="0" applyFont="1" applyBorder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25" fillId="0" borderId="0" xfId="0" applyFont="1" applyAlignment="1">
      <alignment/>
    </xf>
    <xf numFmtId="1" fontId="1" fillId="0" borderId="0" xfId="0" applyNumberFormat="1" applyFont="1" applyAlignment="1" applyProtection="1">
      <alignment/>
      <protection hidden="1"/>
    </xf>
    <xf numFmtId="166" fontId="1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1" fontId="10" fillId="0" borderId="0" xfId="0" applyNumberFormat="1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/>
      <protection hidden="1"/>
    </xf>
    <xf numFmtId="166" fontId="1" fillId="0" borderId="0" xfId="0" applyNumberFormat="1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0" fontId="18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 applyProtection="1">
      <alignment/>
      <protection locked="0"/>
    </xf>
    <xf numFmtId="0" fontId="3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 applyProtection="1">
      <alignment/>
      <protection hidden="1"/>
    </xf>
    <xf numFmtId="166" fontId="1" fillId="0" borderId="15" xfId="0" applyNumberFormat="1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0" fontId="1" fillId="0" borderId="7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hidden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14" fontId="18" fillId="0" borderId="18" xfId="0" applyNumberFormat="1" applyFont="1" applyBorder="1" applyAlignment="1">
      <alignment horizontal="center"/>
    </xf>
    <xf numFmtId="14" fontId="18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hidden="1"/>
    </xf>
    <xf numFmtId="14" fontId="18" fillId="0" borderId="17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3.emf" /><Relationship Id="rId6" Type="http://schemas.openxmlformats.org/officeDocument/2006/relationships/image" Target="../media/image9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Relationship Id="rId9" Type="http://schemas.openxmlformats.org/officeDocument/2006/relationships/image" Target="../media/image15.emf" /><Relationship Id="rId10" Type="http://schemas.openxmlformats.org/officeDocument/2006/relationships/image" Target="../media/image19.emf" /><Relationship Id="rId11" Type="http://schemas.openxmlformats.org/officeDocument/2006/relationships/image" Target="../media/image18.emf" /><Relationship Id="rId12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84</xdr:row>
      <xdr:rowOff>104775</xdr:rowOff>
    </xdr:from>
    <xdr:to>
      <xdr:col>5</xdr:col>
      <xdr:colOff>628650</xdr:colOff>
      <xdr:row>86</xdr:row>
      <xdr:rowOff>114300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9745325"/>
          <a:ext cx="1895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485775</xdr:colOff>
      <xdr:row>92</xdr:row>
      <xdr:rowOff>133350</xdr:rowOff>
    </xdr:from>
    <xdr:to>
      <xdr:col>2</xdr:col>
      <xdr:colOff>542925</xdr:colOff>
      <xdr:row>92</xdr:row>
      <xdr:rowOff>133350</xdr:rowOff>
    </xdr:to>
    <xdr:sp>
      <xdr:nvSpPr>
        <xdr:cNvPr id="2" name="Line 152"/>
        <xdr:cNvSpPr>
          <a:spLocks/>
        </xdr:cNvSpPr>
      </xdr:nvSpPr>
      <xdr:spPr>
        <a:xfrm>
          <a:off x="1895475" y="21736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100</xdr:row>
      <xdr:rowOff>38100</xdr:rowOff>
    </xdr:from>
    <xdr:to>
      <xdr:col>8</xdr:col>
      <xdr:colOff>47625</xdr:colOff>
      <xdr:row>113</xdr:row>
      <xdr:rowOff>142875</xdr:rowOff>
    </xdr:to>
    <xdr:grpSp>
      <xdr:nvGrpSpPr>
        <xdr:cNvPr id="3" name="Group 230"/>
        <xdr:cNvGrpSpPr>
          <a:grpSpLocks/>
        </xdr:cNvGrpSpPr>
      </xdr:nvGrpSpPr>
      <xdr:grpSpPr>
        <a:xfrm>
          <a:off x="609600" y="23450550"/>
          <a:ext cx="5162550" cy="3076575"/>
          <a:chOff x="75" y="1015"/>
          <a:chExt cx="470" cy="337"/>
        </a:xfrm>
        <a:solidFill>
          <a:srgbClr val="FFFFFF"/>
        </a:solidFill>
      </xdr:grpSpPr>
      <xdr:sp>
        <xdr:nvSpPr>
          <xdr:cNvPr id="4" name="TextBox 154"/>
          <xdr:cNvSpPr txBox="1">
            <a:spLocks noChangeArrowheads="1"/>
          </xdr:cNvSpPr>
        </xdr:nvSpPr>
        <xdr:spPr>
          <a:xfrm>
            <a:off x="124" y="1278"/>
            <a:ext cx="421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Рис. 1 Схемы для расчёта системы общего освещения методом
           коэффициента использования светового потока
             а - с лампами накаливания;
             б - с люминесцентными лампами.</a:t>
            </a:r>
          </a:p>
        </xdr:txBody>
      </xdr:sp>
      <xdr:sp>
        <xdr:nvSpPr>
          <xdr:cNvPr id="5" name="Rectangle 156"/>
          <xdr:cNvSpPr>
            <a:spLocks/>
          </xdr:cNvSpPr>
        </xdr:nvSpPr>
        <xdr:spPr>
          <a:xfrm>
            <a:off x="122" y="1043"/>
            <a:ext cx="142" cy="6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157"/>
          <xdr:cNvSpPr>
            <a:spLocks/>
          </xdr:cNvSpPr>
        </xdr:nvSpPr>
        <xdr:spPr>
          <a:xfrm>
            <a:off x="384" y="1026"/>
            <a:ext cx="90" cy="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158"/>
          <xdr:cNvSpPr>
            <a:spLocks/>
          </xdr:cNvSpPr>
        </xdr:nvSpPr>
        <xdr:spPr>
          <a:xfrm>
            <a:off x="125" y="1165"/>
            <a:ext cx="140" cy="6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Rectangle 159"/>
          <xdr:cNvSpPr>
            <a:spLocks/>
          </xdr:cNvSpPr>
        </xdr:nvSpPr>
        <xdr:spPr>
          <a:xfrm>
            <a:off x="387" y="1145"/>
            <a:ext cx="91" cy="8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60"/>
          <xdr:cNvSpPr>
            <a:spLocks/>
          </xdr:cNvSpPr>
        </xdr:nvSpPr>
        <xdr:spPr>
          <a:xfrm>
            <a:off x="124" y="1064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61"/>
          <xdr:cNvSpPr>
            <a:spLocks/>
          </xdr:cNvSpPr>
        </xdr:nvSpPr>
        <xdr:spPr>
          <a:xfrm>
            <a:off x="124" y="1087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62"/>
          <xdr:cNvSpPr>
            <a:spLocks/>
          </xdr:cNvSpPr>
        </xdr:nvSpPr>
        <xdr:spPr>
          <a:xfrm>
            <a:off x="385" y="109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63"/>
          <xdr:cNvSpPr>
            <a:spLocks/>
          </xdr:cNvSpPr>
        </xdr:nvSpPr>
        <xdr:spPr>
          <a:xfrm>
            <a:off x="389" y="1219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64"/>
          <xdr:cNvSpPr>
            <a:spLocks/>
          </xdr:cNvSpPr>
        </xdr:nvSpPr>
        <xdr:spPr>
          <a:xfrm>
            <a:off x="263" y="111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65"/>
          <xdr:cNvSpPr>
            <a:spLocks/>
          </xdr:cNvSpPr>
        </xdr:nvSpPr>
        <xdr:spPr>
          <a:xfrm>
            <a:off x="121" y="111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66"/>
          <xdr:cNvSpPr>
            <a:spLocks/>
          </xdr:cNvSpPr>
        </xdr:nvSpPr>
        <xdr:spPr>
          <a:xfrm>
            <a:off x="385" y="1111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67"/>
          <xdr:cNvSpPr>
            <a:spLocks/>
          </xdr:cNvSpPr>
        </xdr:nvSpPr>
        <xdr:spPr>
          <a:xfrm>
            <a:off x="474" y="111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68"/>
          <xdr:cNvSpPr>
            <a:spLocks/>
          </xdr:cNvSpPr>
        </xdr:nvSpPr>
        <xdr:spPr>
          <a:xfrm flipH="1">
            <a:off x="376" y="114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69"/>
          <xdr:cNvSpPr>
            <a:spLocks/>
          </xdr:cNvSpPr>
        </xdr:nvSpPr>
        <xdr:spPr>
          <a:xfrm flipH="1">
            <a:off x="379" y="1232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70"/>
          <xdr:cNvSpPr>
            <a:spLocks/>
          </xdr:cNvSpPr>
        </xdr:nvSpPr>
        <xdr:spPr>
          <a:xfrm>
            <a:off x="265" y="123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71"/>
          <xdr:cNvSpPr>
            <a:spLocks/>
          </xdr:cNvSpPr>
        </xdr:nvSpPr>
        <xdr:spPr>
          <a:xfrm>
            <a:off x="126" y="123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172"/>
          <xdr:cNvSpPr>
            <a:spLocks/>
          </xdr:cNvSpPr>
        </xdr:nvSpPr>
        <xdr:spPr>
          <a:xfrm flipH="1">
            <a:off x="370" y="1026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173"/>
          <xdr:cNvSpPr>
            <a:spLocks/>
          </xdr:cNvSpPr>
        </xdr:nvSpPr>
        <xdr:spPr>
          <a:xfrm flipH="1">
            <a:off x="369" y="1110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174"/>
          <xdr:cNvSpPr>
            <a:spLocks/>
          </xdr:cNvSpPr>
        </xdr:nvSpPr>
        <xdr:spPr>
          <a:xfrm>
            <a:off x="474" y="102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175"/>
          <xdr:cNvSpPr>
            <a:spLocks/>
          </xdr:cNvSpPr>
        </xdr:nvSpPr>
        <xdr:spPr>
          <a:xfrm>
            <a:off x="474" y="104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176"/>
          <xdr:cNvSpPr>
            <a:spLocks/>
          </xdr:cNvSpPr>
        </xdr:nvSpPr>
        <xdr:spPr>
          <a:xfrm>
            <a:off x="474" y="109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177"/>
          <xdr:cNvSpPr>
            <a:spLocks/>
          </xdr:cNvSpPr>
        </xdr:nvSpPr>
        <xdr:spPr>
          <a:xfrm>
            <a:off x="473" y="1110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178"/>
          <xdr:cNvSpPr>
            <a:spLocks/>
          </xdr:cNvSpPr>
        </xdr:nvSpPr>
        <xdr:spPr>
          <a:xfrm>
            <a:off x="479" y="114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179"/>
          <xdr:cNvSpPr>
            <a:spLocks/>
          </xdr:cNvSpPr>
        </xdr:nvSpPr>
        <xdr:spPr>
          <a:xfrm>
            <a:off x="480" y="1160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180"/>
          <xdr:cNvSpPr>
            <a:spLocks/>
          </xdr:cNvSpPr>
        </xdr:nvSpPr>
        <xdr:spPr>
          <a:xfrm>
            <a:off x="481" y="121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181"/>
          <xdr:cNvSpPr>
            <a:spLocks/>
          </xdr:cNvSpPr>
        </xdr:nvSpPr>
        <xdr:spPr>
          <a:xfrm>
            <a:off x="121" y="1119"/>
            <a:ext cx="1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182"/>
          <xdr:cNvSpPr>
            <a:spLocks/>
          </xdr:cNvSpPr>
        </xdr:nvSpPr>
        <xdr:spPr>
          <a:xfrm>
            <a:off x="126" y="1241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183"/>
          <xdr:cNvSpPr>
            <a:spLocks/>
          </xdr:cNvSpPr>
        </xdr:nvSpPr>
        <xdr:spPr>
          <a:xfrm>
            <a:off x="374" y="1026"/>
            <a:ext cx="0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184"/>
          <xdr:cNvSpPr>
            <a:spLocks/>
          </xdr:cNvSpPr>
        </xdr:nvSpPr>
        <xdr:spPr>
          <a:xfrm>
            <a:off x="379" y="1145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185"/>
          <xdr:cNvSpPr>
            <a:spLocks/>
          </xdr:cNvSpPr>
        </xdr:nvSpPr>
        <xdr:spPr>
          <a:xfrm>
            <a:off x="381" y="1120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186"/>
          <xdr:cNvSpPr>
            <a:spLocks/>
          </xdr:cNvSpPr>
        </xdr:nvSpPr>
        <xdr:spPr>
          <a:xfrm>
            <a:off x="387" y="123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187"/>
          <xdr:cNvSpPr>
            <a:spLocks/>
          </xdr:cNvSpPr>
        </xdr:nvSpPr>
        <xdr:spPr>
          <a:xfrm>
            <a:off x="479" y="123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188"/>
          <xdr:cNvSpPr>
            <a:spLocks/>
          </xdr:cNvSpPr>
        </xdr:nvSpPr>
        <xdr:spPr>
          <a:xfrm>
            <a:off x="387" y="1240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189"/>
          <xdr:cNvSpPr>
            <a:spLocks/>
          </xdr:cNvSpPr>
        </xdr:nvSpPr>
        <xdr:spPr>
          <a:xfrm>
            <a:off x="125" y="118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190"/>
          <xdr:cNvSpPr>
            <a:spLocks/>
          </xdr:cNvSpPr>
        </xdr:nvSpPr>
        <xdr:spPr>
          <a:xfrm>
            <a:off x="124" y="121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Rectangle 191"/>
          <xdr:cNvSpPr>
            <a:spLocks/>
          </xdr:cNvSpPr>
        </xdr:nvSpPr>
        <xdr:spPr>
          <a:xfrm>
            <a:off x="142" y="1178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Rectangle 192"/>
          <xdr:cNvSpPr>
            <a:spLocks/>
          </xdr:cNvSpPr>
        </xdr:nvSpPr>
        <xdr:spPr>
          <a:xfrm>
            <a:off x="162" y="1178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Rectangle 193"/>
          <xdr:cNvSpPr>
            <a:spLocks/>
          </xdr:cNvSpPr>
        </xdr:nvSpPr>
        <xdr:spPr>
          <a:xfrm>
            <a:off x="181" y="1179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Rectangle 194"/>
          <xdr:cNvSpPr>
            <a:spLocks/>
          </xdr:cNvSpPr>
        </xdr:nvSpPr>
        <xdr:spPr>
          <a:xfrm>
            <a:off x="181" y="1203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Rectangle 195"/>
          <xdr:cNvSpPr>
            <a:spLocks/>
          </xdr:cNvSpPr>
        </xdr:nvSpPr>
        <xdr:spPr>
          <a:xfrm>
            <a:off x="162" y="1203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Rectangle 196"/>
          <xdr:cNvSpPr>
            <a:spLocks/>
          </xdr:cNvSpPr>
        </xdr:nvSpPr>
        <xdr:spPr>
          <a:xfrm>
            <a:off x="142" y="1201"/>
            <a:ext cx="8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197"/>
          <xdr:cNvSpPr>
            <a:spLocks/>
          </xdr:cNvSpPr>
        </xdr:nvSpPr>
        <xdr:spPr>
          <a:xfrm>
            <a:off x="144" y="1061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AutoShape 198"/>
          <xdr:cNvSpPr>
            <a:spLocks/>
          </xdr:cNvSpPr>
        </xdr:nvSpPr>
        <xdr:spPr>
          <a:xfrm>
            <a:off x="143" y="1082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AutoShape 199"/>
          <xdr:cNvSpPr>
            <a:spLocks/>
          </xdr:cNvSpPr>
        </xdr:nvSpPr>
        <xdr:spPr>
          <a:xfrm>
            <a:off x="160" y="1083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200"/>
          <xdr:cNvSpPr>
            <a:spLocks/>
          </xdr:cNvSpPr>
        </xdr:nvSpPr>
        <xdr:spPr>
          <a:xfrm>
            <a:off x="175" y="1083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201"/>
          <xdr:cNvSpPr>
            <a:spLocks/>
          </xdr:cNvSpPr>
        </xdr:nvSpPr>
        <xdr:spPr>
          <a:xfrm>
            <a:off x="160" y="1061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202"/>
          <xdr:cNvSpPr>
            <a:spLocks/>
          </xdr:cNvSpPr>
        </xdr:nvSpPr>
        <xdr:spPr>
          <a:xfrm>
            <a:off x="177" y="1061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203"/>
          <xdr:cNvSpPr>
            <a:spLocks/>
          </xdr:cNvSpPr>
        </xdr:nvSpPr>
        <xdr:spPr>
          <a:xfrm>
            <a:off x="402" y="1042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204"/>
          <xdr:cNvSpPr>
            <a:spLocks/>
          </xdr:cNvSpPr>
        </xdr:nvSpPr>
        <xdr:spPr>
          <a:xfrm>
            <a:off x="446" y="1041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Rectangle 205"/>
          <xdr:cNvSpPr>
            <a:spLocks/>
          </xdr:cNvSpPr>
        </xdr:nvSpPr>
        <xdr:spPr>
          <a:xfrm rot="5270335">
            <a:off x="444" y="1162"/>
            <a:ext cx="18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Rectangle 206"/>
          <xdr:cNvSpPr>
            <a:spLocks/>
          </xdr:cNvSpPr>
        </xdr:nvSpPr>
        <xdr:spPr>
          <a:xfrm rot="5270335">
            <a:off x="403" y="1161"/>
            <a:ext cx="18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207"/>
          <xdr:cNvSpPr>
            <a:spLocks/>
          </xdr:cNvSpPr>
        </xdr:nvSpPr>
        <xdr:spPr>
          <a:xfrm>
            <a:off x="449" y="1027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208"/>
          <xdr:cNvSpPr>
            <a:spLocks/>
          </xdr:cNvSpPr>
        </xdr:nvSpPr>
        <xdr:spPr>
          <a:xfrm>
            <a:off x="405" y="102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209"/>
          <xdr:cNvSpPr>
            <a:spLocks/>
          </xdr:cNvSpPr>
        </xdr:nvSpPr>
        <xdr:spPr>
          <a:xfrm>
            <a:off x="412" y="1146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210"/>
          <xdr:cNvSpPr>
            <a:spLocks/>
          </xdr:cNvSpPr>
        </xdr:nvSpPr>
        <xdr:spPr>
          <a:xfrm>
            <a:off x="453" y="1144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211"/>
          <xdr:cNvSpPr>
            <a:spLocks/>
          </xdr:cNvSpPr>
        </xdr:nvSpPr>
        <xdr:spPr>
          <a:xfrm>
            <a:off x="480" y="12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212"/>
          <xdr:cNvSpPr>
            <a:spLocks/>
          </xdr:cNvSpPr>
        </xdr:nvSpPr>
        <xdr:spPr>
          <a:xfrm>
            <a:off x="491" y="1160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213"/>
          <xdr:cNvSpPr>
            <a:spLocks/>
          </xdr:cNvSpPr>
        </xdr:nvSpPr>
        <xdr:spPr>
          <a:xfrm flipV="1">
            <a:off x="489" y="1043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TextBox 214"/>
          <xdr:cNvSpPr txBox="1">
            <a:spLocks noChangeArrowheads="1"/>
          </xdr:cNvSpPr>
        </xdr:nvSpPr>
        <xdr:spPr>
          <a:xfrm>
            <a:off x="177" y="1122"/>
            <a:ext cx="2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L</a:t>
            </a:r>
          </a:p>
        </xdr:txBody>
      </xdr:sp>
      <xdr:sp>
        <xdr:nvSpPr>
          <xdr:cNvPr id="64" name="TextBox 215"/>
          <xdr:cNvSpPr txBox="1">
            <a:spLocks noChangeArrowheads="1"/>
          </xdr:cNvSpPr>
        </xdr:nvSpPr>
        <xdr:spPr>
          <a:xfrm>
            <a:off x="357" y="1171"/>
            <a:ext cx="16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</a:t>
            </a:r>
          </a:p>
        </xdr:txBody>
      </xdr:sp>
      <xdr:sp>
        <xdr:nvSpPr>
          <xdr:cNvPr id="65" name="TextBox 216"/>
          <xdr:cNvSpPr txBox="1">
            <a:spLocks noChangeArrowheads="1"/>
          </xdr:cNvSpPr>
        </xdr:nvSpPr>
        <xdr:spPr>
          <a:xfrm>
            <a:off x="497" y="1180"/>
            <a:ext cx="2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hп</a:t>
            </a:r>
          </a:p>
        </xdr:txBody>
      </xdr:sp>
      <xdr:sp>
        <xdr:nvSpPr>
          <xdr:cNvPr id="66" name="TextBox 217"/>
          <xdr:cNvSpPr txBox="1">
            <a:spLocks noChangeArrowheads="1"/>
          </xdr:cNvSpPr>
        </xdr:nvSpPr>
        <xdr:spPr>
          <a:xfrm>
            <a:off x="509" y="1214"/>
            <a:ext cx="17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hр</a:t>
            </a:r>
          </a:p>
        </xdr:txBody>
      </xdr:sp>
      <xdr:sp>
        <xdr:nvSpPr>
          <xdr:cNvPr id="67" name="TextBox 218"/>
          <xdr:cNvSpPr txBox="1">
            <a:spLocks noChangeArrowheads="1"/>
          </xdr:cNvSpPr>
        </xdr:nvSpPr>
        <xdr:spPr>
          <a:xfrm>
            <a:off x="511" y="1140"/>
            <a:ext cx="1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hс</a:t>
            </a:r>
          </a:p>
        </xdr:txBody>
      </xdr:sp>
      <xdr:sp>
        <xdr:nvSpPr>
          <xdr:cNvPr id="68" name="TextBox 219"/>
          <xdr:cNvSpPr txBox="1">
            <a:spLocks noChangeArrowheads="1"/>
          </xdr:cNvSpPr>
        </xdr:nvSpPr>
        <xdr:spPr>
          <a:xfrm>
            <a:off x="417" y="1122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69" name="TextBox 220"/>
          <xdr:cNvSpPr txBox="1">
            <a:spLocks noChangeArrowheads="1"/>
          </xdr:cNvSpPr>
        </xdr:nvSpPr>
        <xdr:spPr>
          <a:xfrm>
            <a:off x="355" y="1061"/>
            <a:ext cx="1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</a:t>
            </a:r>
          </a:p>
        </xdr:txBody>
      </xdr:sp>
      <xdr:sp>
        <xdr:nvSpPr>
          <xdr:cNvPr id="70" name="TextBox 221"/>
          <xdr:cNvSpPr txBox="1">
            <a:spLocks noChangeArrowheads="1"/>
          </xdr:cNvSpPr>
        </xdr:nvSpPr>
        <xdr:spPr>
          <a:xfrm>
            <a:off x="503" y="1023"/>
            <a:ext cx="1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hс</a:t>
            </a:r>
          </a:p>
        </xdr:txBody>
      </xdr:sp>
      <xdr:sp>
        <xdr:nvSpPr>
          <xdr:cNvPr id="71" name="TextBox 222"/>
          <xdr:cNvSpPr txBox="1">
            <a:spLocks noChangeArrowheads="1"/>
          </xdr:cNvSpPr>
        </xdr:nvSpPr>
        <xdr:spPr>
          <a:xfrm>
            <a:off x="503" y="1056"/>
            <a:ext cx="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hп</a:t>
            </a:r>
          </a:p>
        </xdr:txBody>
      </xdr:sp>
      <xdr:sp>
        <xdr:nvSpPr>
          <xdr:cNvPr id="72" name="TextBox 223"/>
          <xdr:cNvSpPr txBox="1">
            <a:spLocks noChangeArrowheads="1"/>
          </xdr:cNvSpPr>
        </xdr:nvSpPr>
        <xdr:spPr>
          <a:xfrm>
            <a:off x="503" y="1089"/>
            <a:ext cx="2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hр</a:t>
            </a:r>
          </a:p>
        </xdr:txBody>
      </xdr:sp>
      <xdr:sp>
        <xdr:nvSpPr>
          <xdr:cNvPr id="73" name="TextBox 224"/>
          <xdr:cNvSpPr txBox="1">
            <a:spLocks noChangeArrowheads="1"/>
          </xdr:cNvSpPr>
        </xdr:nvSpPr>
        <xdr:spPr>
          <a:xfrm>
            <a:off x="75" y="1025"/>
            <a:ext cx="29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а)</a:t>
            </a:r>
          </a:p>
        </xdr:txBody>
      </xdr:sp>
      <xdr:sp>
        <xdr:nvSpPr>
          <xdr:cNvPr id="74" name="TextBox 225"/>
          <xdr:cNvSpPr txBox="1">
            <a:spLocks noChangeArrowheads="1"/>
          </xdr:cNvSpPr>
        </xdr:nvSpPr>
        <xdr:spPr>
          <a:xfrm>
            <a:off x="80" y="1156"/>
            <a:ext cx="18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б)</a:t>
            </a:r>
          </a:p>
        </xdr:txBody>
      </xdr:sp>
      <xdr:sp>
        <xdr:nvSpPr>
          <xdr:cNvPr id="75" name="Line 226"/>
          <xdr:cNvSpPr>
            <a:spLocks/>
          </xdr:cNvSpPr>
        </xdr:nvSpPr>
        <xdr:spPr>
          <a:xfrm flipV="1">
            <a:off x="488" y="1015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227"/>
          <xdr:cNvSpPr>
            <a:spLocks/>
          </xdr:cNvSpPr>
        </xdr:nvSpPr>
        <xdr:spPr>
          <a:xfrm flipV="1">
            <a:off x="488" y="111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228"/>
          <xdr:cNvSpPr>
            <a:spLocks/>
          </xdr:cNvSpPr>
        </xdr:nvSpPr>
        <xdr:spPr>
          <a:xfrm flipV="1">
            <a:off x="491" y="113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229"/>
          <xdr:cNvSpPr>
            <a:spLocks/>
          </xdr:cNvSpPr>
        </xdr:nvSpPr>
        <xdr:spPr>
          <a:xfrm flipV="1">
            <a:off x="491" y="1232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154</xdr:row>
      <xdr:rowOff>0</xdr:rowOff>
    </xdr:from>
    <xdr:to>
      <xdr:col>6</xdr:col>
      <xdr:colOff>361950</xdr:colOff>
      <xdr:row>163</xdr:row>
      <xdr:rowOff>76200</xdr:rowOff>
    </xdr:to>
    <xdr:grpSp>
      <xdr:nvGrpSpPr>
        <xdr:cNvPr id="79" name="Group 233"/>
        <xdr:cNvGrpSpPr>
          <a:grpSpLocks/>
        </xdr:cNvGrpSpPr>
      </xdr:nvGrpSpPr>
      <xdr:grpSpPr>
        <a:xfrm>
          <a:off x="1581150" y="35356800"/>
          <a:ext cx="3009900" cy="2133600"/>
          <a:chOff x="123" y="2485"/>
          <a:chExt cx="272" cy="233"/>
        </a:xfrm>
        <a:solidFill>
          <a:srgbClr val="FFFFFF"/>
        </a:solidFill>
      </xdr:grpSpPr>
      <xdr:sp>
        <xdr:nvSpPr>
          <xdr:cNvPr id="80" name="Line 234"/>
          <xdr:cNvSpPr>
            <a:spLocks/>
          </xdr:cNvSpPr>
        </xdr:nvSpPr>
        <xdr:spPr>
          <a:xfrm>
            <a:off x="197" y="2535"/>
            <a:ext cx="1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235"/>
          <xdr:cNvSpPr>
            <a:spLocks/>
          </xdr:cNvSpPr>
        </xdr:nvSpPr>
        <xdr:spPr>
          <a:xfrm>
            <a:off x="193" y="2659"/>
            <a:ext cx="1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Polygon 236"/>
          <xdr:cNvSpPr>
            <a:spLocks/>
          </xdr:cNvSpPr>
        </xdr:nvSpPr>
        <xdr:spPr>
          <a:xfrm>
            <a:off x="387" y="2536"/>
            <a:ext cx="8" cy="123"/>
          </a:xfrm>
          <a:custGeom>
            <a:pathLst>
              <a:path h="123" w="8">
                <a:moveTo>
                  <a:pt x="1" y="123"/>
                </a:moveTo>
                <a:cubicBezTo>
                  <a:pt x="2" y="111"/>
                  <a:pt x="1" y="107"/>
                  <a:pt x="7" y="98"/>
                </a:cubicBezTo>
                <a:cubicBezTo>
                  <a:pt x="6" y="92"/>
                  <a:pt x="5" y="89"/>
                  <a:pt x="2" y="84"/>
                </a:cubicBezTo>
                <a:cubicBezTo>
                  <a:pt x="1" y="78"/>
                  <a:pt x="2" y="75"/>
                  <a:pt x="4" y="70"/>
                </a:cubicBezTo>
                <a:cubicBezTo>
                  <a:pt x="5" y="68"/>
                  <a:pt x="6" y="64"/>
                  <a:pt x="6" y="64"/>
                </a:cubicBezTo>
                <a:cubicBezTo>
                  <a:pt x="5" y="56"/>
                  <a:pt x="6" y="54"/>
                  <a:pt x="2" y="48"/>
                </a:cubicBezTo>
                <a:cubicBezTo>
                  <a:pt x="0" y="38"/>
                  <a:pt x="6" y="30"/>
                  <a:pt x="8" y="20"/>
                </a:cubicBezTo>
                <a:cubicBezTo>
                  <a:pt x="8" y="14"/>
                  <a:pt x="6" y="6"/>
                  <a:pt x="6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Line 237"/>
          <xdr:cNvSpPr>
            <a:spLocks/>
          </xdr:cNvSpPr>
        </xdr:nvSpPr>
        <xdr:spPr>
          <a:xfrm>
            <a:off x="196" y="2596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238"/>
          <xdr:cNvSpPr>
            <a:spLocks/>
          </xdr:cNvSpPr>
        </xdr:nvSpPr>
        <xdr:spPr>
          <a:xfrm>
            <a:off x="195" y="2658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239"/>
          <xdr:cNvSpPr>
            <a:spLocks/>
          </xdr:cNvSpPr>
        </xdr:nvSpPr>
        <xdr:spPr>
          <a:xfrm>
            <a:off x="195" y="2683"/>
            <a:ext cx="19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Line 240"/>
          <xdr:cNvSpPr>
            <a:spLocks/>
          </xdr:cNvSpPr>
        </xdr:nvSpPr>
        <xdr:spPr>
          <a:xfrm flipV="1">
            <a:off x="195" y="250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Polygon 241"/>
          <xdr:cNvSpPr>
            <a:spLocks/>
          </xdr:cNvSpPr>
        </xdr:nvSpPr>
        <xdr:spPr>
          <a:xfrm>
            <a:off x="388" y="2510"/>
            <a:ext cx="5" cy="27"/>
          </a:xfrm>
          <a:custGeom>
            <a:pathLst>
              <a:path h="27" w="5">
                <a:moveTo>
                  <a:pt x="5" y="27"/>
                </a:moveTo>
                <a:cubicBezTo>
                  <a:pt x="3" y="21"/>
                  <a:pt x="2" y="20"/>
                  <a:pt x="4" y="13"/>
                </a:cubicBezTo>
                <a:cubicBezTo>
                  <a:pt x="3" y="7"/>
                  <a:pt x="4" y="4"/>
                  <a:pt x="0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Polygon 242"/>
          <xdr:cNvSpPr>
            <a:spLocks/>
          </xdr:cNvSpPr>
        </xdr:nvSpPr>
        <xdr:spPr>
          <a:xfrm>
            <a:off x="387" y="2659"/>
            <a:ext cx="5" cy="24"/>
          </a:xfrm>
          <a:custGeom>
            <a:pathLst>
              <a:path h="24" w="5">
                <a:moveTo>
                  <a:pt x="1" y="0"/>
                </a:moveTo>
                <a:cubicBezTo>
                  <a:pt x="2" y="2"/>
                  <a:pt x="4" y="4"/>
                  <a:pt x="4" y="7"/>
                </a:cubicBezTo>
                <a:cubicBezTo>
                  <a:pt x="5" y="14"/>
                  <a:pt x="0" y="18"/>
                  <a:pt x="0" y="24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AutoShape 243"/>
          <xdr:cNvSpPr>
            <a:spLocks/>
          </xdr:cNvSpPr>
        </xdr:nvSpPr>
        <xdr:spPr>
          <a:xfrm>
            <a:off x="228" y="2531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AutoShape 244"/>
          <xdr:cNvSpPr>
            <a:spLocks/>
          </xdr:cNvSpPr>
        </xdr:nvSpPr>
        <xdr:spPr>
          <a:xfrm>
            <a:off x="229" y="2592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AutoShape 245"/>
          <xdr:cNvSpPr>
            <a:spLocks/>
          </xdr:cNvSpPr>
        </xdr:nvSpPr>
        <xdr:spPr>
          <a:xfrm>
            <a:off x="228" y="2655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AutoShape 246"/>
          <xdr:cNvSpPr>
            <a:spLocks/>
          </xdr:cNvSpPr>
        </xdr:nvSpPr>
        <xdr:spPr>
          <a:xfrm>
            <a:off x="289" y="2531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247"/>
          <xdr:cNvSpPr>
            <a:spLocks/>
          </xdr:cNvSpPr>
        </xdr:nvSpPr>
        <xdr:spPr>
          <a:xfrm>
            <a:off x="350" y="2532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AutoShape 248"/>
          <xdr:cNvSpPr>
            <a:spLocks/>
          </xdr:cNvSpPr>
        </xdr:nvSpPr>
        <xdr:spPr>
          <a:xfrm>
            <a:off x="290" y="2590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AutoShape 249"/>
          <xdr:cNvSpPr>
            <a:spLocks/>
          </xdr:cNvSpPr>
        </xdr:nvSpPr>
        <xdr:spPr>
          <a:xfrm>
            <a:off x="289" y="2655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AutoShape 250"/>
          <xdr:cNvSpPr>
            <a:spLocks/>
          </xdr:cNvSpPr>
        </xdr:nvSpPr>
        <xdr:spPr>
          <a:xfrm>
            <a:off x="350" y="2592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AutoShape 251"/>
          <xdr:cNvSpPr>
            <a:spLocks/>
          </xdr:cNvSpPr>
        </xdr:nvSpPr>
        <xdr:spPr>
          <a:xfrm>
            <a:off x="348" y="2654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Line 252"/>
          <xdr:cNvSpPr>
            <a:spLocks/>
          </xdr:cNvSpPr>
        </xdr:nvSpPr>
        <xdr:spPr>
          <a:xfrm>
            <a:off x="232" y="2514"/>
            <a:ext cx="0" cy="1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Line 253"/>
          <xdr:cNvSpPr>
            <a:spLocks/>
          </xdr:cNvSpPr>
        </xdr:nvSpPr>
        <xdr:spPr>
          <a:xfrm>
            <a:off x="293" y="2515"/>
            <a:ext cx="0" cy="1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Line 254"/>
          <xdr:cNvSpPr>
            <a:spLocks/>
          </xdr:cNvSpPr>
        </xdr:nvSpPr>
        <xdr:spPr>
          <a:xfrm>
            <a:off x="353" y="2519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Line 255"/>
          <xdr:cNvSpPr>
            <a:spLocks/>
          </xdr:cNvSpPr>
        </xdr:nvSpPr>
        <xdr:spPr>
          <a:xfrm>
            <a:off x="195" y="2510"/>
            <a:ext cx="0" cy="17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" name="Polygon 256"/>
          <xdr:cNvSpPr>
            <a:spLocks/>
          </xdr:cNvSpPr>
        </xdr:nvSpPr>
        <xdr:spPr>
          <a:xfrm>
            <a:off x="196" y="2500"/>
            <a:ext cx="192" cy="12"/>
          </a:xfrm>
          <a:custGeom>
            <a:pathLst>
              <a:path h="12" w="192">
                <a:moveTo>
                  <a:pt x="0" y="10"/>
                </a:moveTo>
                <a:cubicBezTo>
                  <a:pt x="3" y="5"/>
                  <a:pt x="20" y="3"/>
                  <a:pt x="27" y="2"/>
                </a:cubicBezTo>
                <a:cubicBezTo>
                  <a:pt x="37" y="3"/>
                  <a:pt x="35" y="5"/>
                  <a:pt x="42" y="7"/>
                </a:cubicBezTo>
                <a:cubicBezTo>
                  <a:pt x="53" y="4"/>
                  <a:pt x="47" y="5"/>
                  <a:pt x="60" y="4"/>
                </a:cubicBezTo>
                <a:cubicBezTo>
                  <a:pt x="66" y="2"/>
                  <a:pt x="67" y="2"/>
                  <a:pt x="74" y="3"/>
                </a:cubicBezTo>
                <a:cubicBezTo>
                  <a:pt x="85" y="10"/>
                  <a:pt x="95" y="3"/>
                  <a:pt x="105" y="0"/>
                </a:cubicBezTo>
                <a:cubicBezTo>
                  <a:pt x="128" y="1"/>
                  <a:pt x="149" y="3"/>
                  <a:pt x="173" y="4"/>
                </a:cubicBezTo>
                <a:cubicBezTo>
                  <a:pt x="178" y="12"/>
                  <a:pt x="181" y="9"/>
                  <a:pt x="192" y="9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" name="Line 257"/>
          <xdr:cNvSpPr>
            <a:spLocks/>
          </xdr:cNvSpPr>
        </xdr:nvSpPr>
        <xdr:spPr>
          <a:xfrm flipV="1">
            <a:off x="232" y="2597"/>
            <a:ext cx="2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" name="Line 258"/>
          <xdr:cNvSpPr>
            <a:spLocks/>
          </xdr:cNvSpPr>
        </xdr:nvSpPr>
        <xdr:spPr>
          <a:xfrm flipV="1">
            <a:off x="233" y="2600"/>
            <a:ext cx="33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Line 259"/>
          <xdr:cNvSpPr>
            <a:spLocks/>
          </xdr:cNvSpPr>
        </xdr:nvSpPr>
        <xdr:spPr>
          <a:xfrm flipV="1">
            <a:off x="232" y="2598"/>
            <a:ext cx="46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Line 260"/>
          <xdr:cNvSpPr>
            <a:spLocks/>
          </xdr:cNvSpPr>
        </xdr:nvSpPr>
        <xdr:spPr>
          <a:xfrm flipV="1">
            <a:off x="232" y="2600"/>
            <a:ext cx="54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Line 261"/>
          <xdr:cNvSpPr>
            <a:spLocks/>
          </xdr:cNvSpPr>
        </xdr:nvSpPr>
        <xdr:spPr>
          <a:xfrm flipV="1">
            <a:off x="239" y="2609"/>
            <a:ext cx="5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Line 262"/>
          <xdr:cNvSpPr>
            <a:spLocks/>
          </xdr:cNvSpPr>
        </xdr:nvSpPr>
        <xdr:spPr>
          <a:xfrm flipV="1">
            <a:off x="254" y="2622"/>
            <a:ext cx="37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Line 263"/>
          <xdr:cNvSpPr>
            <a:spLocks/>
          </xdr:cNvSpPr>
        </xdr:nvSpPr>
        <xdr:spPr>
          <a:xfrm flipV="1">
            <a:off x="268" y="2637"/>
            <a:ext cx="2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Line 264"/>
          <xdr:cNvSpPr>
            <a:spLocks/>
          </xdr:cNvSpPr>
        </xdr:nvSpPr>
        <xdr:spPr>
          <a:xfrm flipV="1">
            <a:off x="284" y="2650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TextBox 265"/>
          <xdr:cNvSpPr txBox="1">
            <a:spLocks noChangeArrowheads="1"/>
          </xdr:cNvSpPr>
        </xdr:nvSpPr>
        <xdr:spPr>
          <a:xfrm>
            <a:off x="305" y="2616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поле</a:t>
            </a:r>
          </a:p>
        </xdr:txBody>
      </xdr:sp>
      <xdr:sp>
        <xdr:nvSpPr>
          <xdr:cNvPr id="112" name="Line 266"/>
          <xdr:cNvSpPr>
            <a:spLocks/>
          </xdr:cNvSpPr>
        </xdr:nvSpPr>
        <xdr:spPr>
          <a:xfrm flipH="1">
            <a:off x="286" y="2629"/>
            <a:ext cx="1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" name="Line 267"/>
          <xdr:cNvSpPr>
            <a:spLocks/>
          </xdr:cNvSpPr>
        </xdr:nvSpPr>
        <xdr:spPr>
          <a:xfrm flipH="1">
            <a:off x="159" y="259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Line 268"/>
          <xdr:cNvSpPr>
            <a:spLocks/>
          </xdr:cNvSpPr>
        </xdr:nvSpPr>
        <xdr:spPr>
          <a:xfrm>
            <a:off x="176" y="2560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Line 269"/>
          <xdr:cNvSpPr>
            <a:spLocks/>
          </xdr:cNvSpPr>
        </xdr:nvSpPr>
        <xdr:spPr>
          <a:xfrm flipV="1">
            <a:off x="174" y="265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TextBox 270"/>
          <xdr:cNvSpPr txBox="1">
            <a:spLocks noChangeArrowheads="1"/>
          </xdr:cNvSpPr>
        </xdr:nvSpPr>
        <xdr:spPr>
          <a:xfrm>
            <a:off x="165" y="2618"/>
            <a:ext cx="17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117" name="Line 271"/>
          <xdr:cNvSpPr>
            <a:spLocks/>
          </xdr:cNvSpPr>
        </xdr:nvSpPr>
        <xdr:spPr>
          <a:xfrm flipH="1">
            <a:off x="135" y="2683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Line 272"/>
          <xdr:cNvSpPr>
            <a:spLocks/>
          </xdr:cNvSpPr>
        </xdr:nvSpPr>
        <xdr:spPr>
          <a:xfrm flipH="1">
            <a:off x="132" y="2660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Line 273"/>
          <xdr:cNvSpPr>
            <a:spLocks/>
          </xdr:cNvSpPr>
        </xdr:nvSpPr>
        <xdr:spPr>
          <a:xfrm>
            <a:off x="149" y="263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Line 274"/>
          <xdr:cNvSpPr>
            <a:spLocks/>
          </xdr:cNvSpPr>
        </xdr:nvSpPr>
        <xdr:spPr>
          <a:xfrm flipV="1">
            <a:off x="147" y="268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" name="TextBox 275"/>
          <xdr:cNvSpPr txBox="1">
            <a:spLocks noChangeArrowheads="1"/>
          </xdr:cNvSpPr>
        </xdr:nvSpPr>
        <xdr:spPr>
          <a:xfrm>
            <a:off x="123" y="2663"/>
            <a:ext cx="2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а1</a:t>
            </a:r>
          </a:p>
        </xdr:txBody>
      </xdr:sp>
      <xdr:sp>
        <xdr:nvSpPr>
          <xdr:cNvPr id="122" name="Line 276"/>
          <xdr:cNvSpPr>
            <a:spLocks/>
          </xdr:cNvSpPr>
        </xdr:nvSpPr>
        <xdr:spPr>
          <a:xfrm>
            <a:off x="233" y="2685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" name="Line 277"/>
          <xdr:cNvSpPr>
            <a:spLocks/>
          </xdr:cNvSpPr>
        </xdr:nvSpPr>
        <xdr:spPr>
          <a:xfrm>
            <a:off x="293" y="268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Line 278"/>
          <xdr:cNvSpPr>
            <a:spLocks/>
          </xdr:cNvSpPr>
        </xdr:nvSpPr>
        <xdr:spPr>
          <a:xfrm flipH="1">
            <a:off x="294" y="2699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" name="Line 279"/>
          <xdr:cNvSpPr>
            <a:spLocks/>
          </xdr:cNvSpPr>
        </xdr:nvSpPr>
        <xdr:spPr>
          <a:xfrm>
            <a:off x="206" y="270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" name="TextBox 280"/>
          <xdr:cNvSpPr txBox="1">
            <a:spLocks noChangeArrowheads="1"/>
          </xdr:cNvSpPr>
        </xdr:nvSpPr>
        <xdr:spPr>
          <a:xfrm>
            <a:off x="242" y="2695"/>
            <a:ext cx="4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 l</a:t>
            </a:r>
          </a:p>
        </xdr:txBody>
      </xdr:sp>
      <xdr:sp>
        <xdr:nvSpPr>
          <xdr:cNvPr id="127" name="Line 281"/>
          <xdr:cNvSpPr>
            <a:spLocks/>
          </xdr:cNvSpPr>
        </xdr:nvSpPr>
        <xdr:spPr>
          <a:xfrm flipV="1">
            <a:off x="195" y="2485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" name="Line 282"/>
          <xdr:cNvSpPr>
            <a:spLocks/>
          </xdr:cNvSpPr>
        </xdr:nvSpPr>
        <xdr:spPr>
          <a:xfrm flipV="1">
            <a:off x="233" y="2485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Line 283"/>
          <xdr:cNvSpPr>
            <a:spLocks/>
          </xdr:cNvSpPr>
        </xdr:nvSpPr>
        <xdr:spPr>
          <a:xfrm>
            <a:off x="166" y="249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0" name="Line 284"/>
          <xdr:cNvSpPr>
            <a:spLocks/>
          </xdr:cNvSpPr>
        </xdr:nvSpPr>
        <xdr:spPr>
          <a:xfrm flipH="1">
            <a:off x="235" y="249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TextBox 285"/>
          <xdr:cNvSpPr txBox="1">
            <a:spLocks noChangeArrowheads="1"/>
          </xdr:cNvSpPr>
        </xdr:nvSpPr>
        <xdr:spPr>
          <a:xfrm>
            <a:off x="204" y="2486"/>
            <a:ext cx="1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а2</a:t>
            </a:r>
          </a:p>
        </xdr:txBody>
      </xdr:sp>
      <xdr:sp>
        <xdr:nvSpPr>
          <xdr:cNvPr id="132" name="Line 286"/>
          <xdr:cNvSpPr>
            <a:spLocks/>
          </xdr:cNvSpPr>
        </xdr:nvSpPr>
        <xdr:spPr>
          <a:xfrm flipV="1">
            <a:off x="239" y="2644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Line 287"/>
          <xdr:cNvSpPr>
            <a:spLocks/>
          </xdr:cNvSpPr>
        </xdr:nvSpPr>
        <xdr:spPr>
          <a:xfrm flipV="1">
            <a:off x="239" y="2580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" name="Line 288"/>
          <xdr:cNvSpPr>
            <a:spLocks/>
          </xdr:cNvSpPr>
        </xdr:nvSpPr>
        <xdr:spPr>
          <a:xfrm flipV="1">
            <a:off x="238" y="252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" name="Line 289"/>
          <xdr:cNvSpPr>
            <a:spLocks/>
          </xdr:cNvSpPr>
        </xdr:nvSpPr>
        <xdr:spPr>
          <a:xfrm flipV="1">
            <a:off x="227" y="2645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6" name="Line 290"/>
          <xdr:cNvSpPr>
            <a:spLocks/>
          </xdr:cNvSpPr>
        </xdr:nvSpPr>
        <xdr:spPr>
          <a:xfrm flipV="1">
            <a:off x="226" y="258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" name="Line 291"/>
          <xdr:cNvSpPr>
            <a:spLocks/>
          </xdr:cNvSpPr>
        </xdr:nvSpPr>
        <xdr:spPr>
          <a:xfrm flipV="1">
            <a:off x="226" y="252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" name="Line 292"/>
          <xdr:cNvSpPr>
            <a:spLocks/>
          </xdr:cNvSpPr>
        </xdr:nvSpPr>
        <xdr:spPr>
          <a:xfrm>
            <a:off x="226" y="267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" name="Line 293"/>
          <xdr:cNvSpPr>
            <a:spLocks/>
          </xdr:cNvSpPr>
        </xdr:nvSpPr>
        <xdr:spPr>
          <a:xfrm>
            <a:off x="227" y="264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" name="Line 294"/>
          <xdr:cNvSpPr>
            <a:spLocks/>
          </xdr:cNvSpPr>
        </xdr:nvSpPr>
        <xdr:spPr>
          <a:xfrm>
            <a:off x="226" y="261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Line 295"/>
          <xdr:cNvSpPr>
            <a:spLocks/>
          </xdr:cNvSpPr>
        </xdr:nvSpPr>
        <xdr:spPr>
          <a:xfrm>
            <a:off x="227" y="258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Line 296"/>
          <xdr:cNvSpPr>
            <a:spLocks/>
          </xdr:cNvSpPr>
        </xdr:nvSpPr>
        <xdr:spPr>
          <a:xfrm>
            <a:off x="227" y="25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Line 297"/>
          <xdr:cNvSpPr>
            <a:spLocks/>
          </xdr:cNvSpPr>
        </xdr:nvSpPr>
        <xdr:spPr>
          <a:xfrm>
            <a:off x="227" y="252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" name="Line 298"/>
          <xdr:cNvSpPr>
            <a:spLocks/>
          </xdr:cNvSpPr>
        </xdr:nvSpPr>
        <xdr:spPr>
          <a:xfrm flipV="1">
            <a:off x="359" y="264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Line 299"/>
          <xdr:cNvSpPr>
            <a:spLocks/>
          </xdr:cNvSpPr>
        </xdr:nvSpPr>
        <xdr:spPr>
          <a:xfrm flipV="1">
            <a:off x="299" y="258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" name="Line 300"/>
          <xdr:cNvSpPr>
            <a:spLocks/>
          </xdr:cNvSpPr>
        </xdr:nvSpPr>
        <xdr:spPr>
          <a:xfrm flipV="1">
            <a:off x="286" y="258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7" name="Line 301"/>
          <xdr:cNvSpPr>
            <a:spLocks/>
          </xdr:cNvSpPr>
        </xdr:nvSpPr>
        <xdr:spPr>
          <a:xfrm flipV="1">
            <a:off x="361" y="258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" name="Line 302"/>
          <xdr:cNvSpPr>
            <a:spLocks/>
          </xdr:cNvSpPr>
        </xdr:nvSpPr>
        <xdr:spPr>
          <a:xfrm flipV="1">
            <a:off x="348" y="258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9" name="Line 303"/>
          <xdr:cNvSpPr>
            <a:spLocks/>
          </xdr:cNvSpPr>
        </xdr:nvSpPr>
        <xdr:spPr>
          <a:xfrm flipV="1">
            <a:off x="358" y="252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" name="Line 304"/>
          <xdr:cNvSpPr>
            <a:spLocks/>
          </xdr:cNvSpPr>
        </xdr:nvSpPr>
        <xdr:spPr>
          <a:xfrm flipV="1">
            <a:off x="348" y="252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" name="Line 305"/>
          <xdr:cNvSpPr>
            <a:spLocks/>
          </xdr:cNvSpPr>
        </xdr:nvSpPr>
        <xdr:spPr>
          <a:xfrm flipV="1">
            <a:off x="300" y="252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" name="Line 306"/>
          <xdr:cNvSpPr>
            <a:spLocks/>
          </xdr:cNvSpPr>
        </xdr:nvSpPr>
        <xdr:spPr>
          <a:xfrm flipV="1">
            <a:off x="288" y="252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" name="Line 307"/>
          <xdr:cNvSpPr>
            <a:spLocks/>
          </xdr:cNvSpPr>
        </xdr:nvSpPr>
        <xdr:spPr>
          <a:xfrm flipV="1">
            <a:off x="287" y="2645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Line 308"/>
          <xdr:cNvSpPr>
            <a:spLocks/>
          </xdr:cNvSpPr>
        </xdr:nvSpPr>
        <xdr:spPr>
          <a:xfrm>
            <a:off x="287" y="267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" name="Line 309"/>
          <xdr:cNvSpPr>
            <a:spLocks/>
          </xdr:cNvSpPr>
        </xdr:nvSpPr>
        <xdr:spPr>
          <a:xfrm>
            <a:off x="288" y="2646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Line 310"/>
          <xdr:cNvSpPr>
            <a:spLocks/>
          </xdr:cNvSpPr>
        </xdr:nvSpPr>
        <xdr:spPr>
          <a:xfrm flipV="1">
            <a:off x="287" y="2610"/>
            <a:ext cx="8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Line 311"/>
          <xdr:cNvSpPr>
            <a:spLocks/>
          </xdr:cNvSpPr>
        </xdr:nvSpPr>
        <xdr:spPr>
          <a:xfrm>
            <a:off x="285" y="2580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Line 312"/>
          <xdr:cNvSpPr>
            <a:spLocks/>
          </xdr:cNvSpPr>
        </xdr:nvSpPr>
        <xdr:spPr>
          <a:xfrm>
            <a:off x="288" y="255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Line 313"/>
          <xdr:cNvSpPr>
            <a:spLocks/>
          </xdr:cNvSpPr>
        </xdr:nvSpPr>
        <xdr:spPr>
          <a:xfrm>
            <a:off x="287" y="252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" name="Line 314"/>
          <xdr:cNvSpPr>
            <a:spLocks/>
          </xdr:cNvSpPr>
        </xdr:nvSpPr>
        <xdr:spPr>
          <a:xfrm>
            <a:off x="348" y="2554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" name="Line 315"/>
          <xdr:cNvSpPr>
            <a:spLocks/>
          </xdr:cNvSpPr>
        </xdr:nvSpPr>
        <xdr:spPr>
          <a:xfrm>
            <a:off x="348" y="2522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" name="Line 316"/>
          <xdr:cNvSpPr>
            <a:spLocks/>
          </xdr:cNvSpPr>
        </xdr:nvSpPr>
        <xdr:spPr>
          <a:xfrm>
            <a:off x="348" y="261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Line 317"/>
          <xdr:cNvSpPr>
            <a:spLocks/>
          </xdr:cNvSpPr>
        </xdr:nvSpPr>
        <xdr:spPr>
          <a:xfrm>
            <a:off x="348" y="258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" name="Line 318"/>
          <xdr:cNvSpPr>
            <a:spLocks/>
          </xdr:cNvSpPr>
        </xdr:nvSpPr>
        <xdr:spPr>
          <a:xfrm flipV="1">
            <a:off x="346" y="264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" name="Line 319"/>
          <xdr:cNvSpPr>
            <a:spLocks/>
          </xdr:cNvSpPr>
        </xdr:nvSpPr>
        <xdr:spPr>
          <a:xfrm>
            <a:off x="348" y="26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" name="Line 320"/>
          <xdr:cNvSpPr>
            <a:spLocks/>
          </xdr:cNvSpPr>
        </xdr:nvSpPr>
        <xdr:spPr>
          <a:xfrm>
            <a:off x="346" y="2642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" name="Line 321"/>
          <xdr:cNvSpPr>
            <a:spLocks/>
          </xdr:cNvSpPr>
        </xdr:nvSpPr>
        <xdr:spPr>
          <a:xfrm>
            <a:off x="286" y="261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" name="Line 322"/>
          <xdr:cNvSpPr>
            <a:spLocks/>
          </xdr:cNvSpPr>
        </xdr:nvSpPr>
        <xdr:spPr>
          <a:xfrm flipV="1">
            <a:off x="297" y="2646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647700</xdr:colOff>
      <xdr:row>164</xdr:row>
      <xdr:rowOff>0</xdr:rowOff>
    </xdr:from>
    <xdr:to>
      <xdr:col>7</xdr:col>
      <xdr:colOff>771525</xdr:colOff>
      <xdr:row>164</xdr:row>
      <xdr:rowOff>142875</xdr:rowOff>
    </xdr:to>
    <xdr:sp>
      <xdr:nvSpPr>
        <xdr:cNvPr id="169" name="TextBox 323"/>
        <xdr:cNvSpPr txBox="1">
          <a:spLocks noChangeArrowheads="1"/>
        </xdr:cNvSpPr>
      </xdr:nvSpPr>
      <xdr:spPr>
        <a:xfrm>
          <a:off x="1352550" y="37642800"/>
          <a:ext cx="4352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 2  К выбору наивыгоднейшего размещения светильников</a:t>
          </a:r>
        </a:p>
      </xdr:txBody>
    </xdr:sp>
    <xdr:clientData/>
  </xdr:twoCellAnchor>
  <xdr:twoCellAnchor>
    <xdr:from>
      <xdr:col>5</xdr:col>
      <xdr:colOff>266700</xdr:colOff>
      <xdr:row>21</xdr:row>
      <xdr:rowOff>228600</xdr:rowOff>
    </xdr:from>
    <xdr:to>
      <xdr:col>7</xdr:col>
      <xdr:colOff>57150</xdr:colOff>
      <xdr:row>23</xdr:row>
      <xdr:rowOff>0</xdr:rowOff>
    </xdr:to>
    <xdr:sp>
      <xdr:nvSpPr>
        <xdr:cNvPr id="170" name="TextBox 336"/>
        <xdr:cNvSpPr txBox="1">
          <a:spLocks noChangeArrowheads="1"/>
        </xdr:cNvSpPr>
      </xdr:nvSpPr>
      <xdr:spPr>
        <a:xfrm>
          <a:off x="3790950" y="5086350"/>
          <a:ext cx="1200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(стерадиан),,</a:t>
          </a:r>
        </a:p>
      </xdr:txBody>
    </xdr:sp>
    <xdr:clientData/>
  </xdr:twoCellAnchor>
  <xdr:twoCellAnchor>
    <xdr:from>
      <xdr:col>5</xdr:col>
      <xdr:colOff>0</xdr:colOff>
      <xdr:row>66</xdr:row>
      <xdr:rowOff>9525</xdr:rowOff>
    </xdr:from>
    <xdr:to>
      <xdr:col>5</xdr:col>
      <xdr:colOff>676275</xdr:colOff>
      <xdr:row>67</xdr:row>
      <xdr:rowOff>0</xdr:rowOff>
    </xdr:to>
    <xdr:sp>
      <xdr:nvSpPr>
        <xdr:cNvPr id="171" name="TextBox 341"/>
        <xdr:cNvSpPr txBox="1">
          <a:spLocks noChangeArrowheads="1"/>
        </xdr:cNvSpPr>
      </xdr:nvSpPr>
      <xdr:spPr>
        <a:xfrm>
          <a:off x="3524250" y="15487650"/>
          <a:ext cx="676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лм/Вт;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15</xdr:row>
      <xdr:rowOff>76200</xdr:rowOff>
    </xdr:from>
    <xdr:to>
      <xdr:col>5</xdr:col>
      <xdr:colOff>485775</xdr:colOff>
      <xdr:row>15</xdr:row>
      <xdr:rowOff>152400</xdr:rowOff>
    </xdr:to>
    <xdr:sp>
      <xdr:nvSpPr>
        <xdr:cNvPr id="1" name="AutoShape 305"/>
        <xdr:cNvSpPr>
          <a:spLocks/>
        </xdr:cNvSpPr>
      </xdr:nvSpPr>
      <xdr:spPr>
        <a:xfrm>
          <a:off x="3676650" y="3067050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76200</xdr:rowOff>
    </xdr:from>
    <xdr:to>
      <xdr:col>5</xdr:col>
      <xdr:colOff>504825</xdr:colOff>
      <xdr:row>16</xdr:row>
      <xdr:rowOff>152400</xdr:rowOff>
    </xdr:to>
    <xdr:sp>
      <xdr:nvSpPr>
        <xdr:cNvPr id="2" name="AutoShape 306"/>
        <xdr:cNvSpPr>
          <a:spLocks/>
        </xdr:cNvSpPr>
      </xdr:nvSpPr>
      <xdr:spPr>
        <a:xfrm>
          <a:off x="3695700" y="3267075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19</xdr:row>
      <xdr:rowOff>57150</xdr:rowOff>
    </xdr:from>
    <xdr:to>
      <xdr:col>5</xdr:col>
      <xdr:colOff>504825</xdr:colOff>
      <xdr:row>19</xdr:row>
      <xdr:rowOff>133350</xdr:rowOff>
    </xdr:to>
    <xdr:sp>
      <xdr:nvSpPr>
        <xdr:cNvPr id="3" name="AutoShape 307"/>
        <xdr:cNvSpPr>
          <a:spLocks/>
        </xdr:cNvSpPr>
      </xdr:nvSpPr>
      <xdr:spPr>
        <a:xfrm>
          <a:off x="3695700" y="3848100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20</xdr:row>
      <xdr:rowOff>57150</xdr:rowOff>
    </xdr:from>
    <xdr:to>
      <xdr:col>5</xdr:col>
      <xdr:colOff>504825</xdr:colOff>
      <xdr:row>20</xdr:row>
      <xdr:rowOff>133350</xdr:rowOff>
    </xdr:to>
    <xdr:sp>
      <xdr:nvSpPr>
        <xdr:cNvPr id="4" name="AutoShape 308"/>
        <xdr:cNvSpPr>
          <a:spLocks/>
        </xdr:cNvSpPr>
      </xdr:nvSpPr>
      <xdr:spPr>
        <a:xfrm>
          <a:off x="3695700" y="4048125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24</xdr:row>
      <xdr:rowOff>76200</xdr:rowOff>
    </xdr:from>
    <xdr:to>
      <xdr:col>5</xdr:col>
      <xdr:colOff>504825</xdr:colOff>
      <xdr:row>24</xdr:row>
      <xdr:rowOff>152400</xdr:rowOff>
    </xdr:to>
    <xdr:sp>
      <xdr:nvSpPr>
        <xdr:cNvPr id="5" name="AutoShape 309"/>
        <xdr:cNvSpPr>
          <a:spLocks/>
        </xdr:cNvSpPr>
      </xdr:nvSpPr>
      <xdr:spPr>
        <a:xfrm flipV="1">
          <a:off x="3695700" y="4867275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57150</xdr:rowOff>
    </xdr:from>
    <xdr:to>
      <xdr:col>5</xdr:col>
      <xdr:colOff>504825</xdr:colOff>
      <xdr:row>25</xdr:row>
      <xdr:rowOff>133350</xdr:rowOff>
    </xdr:to>
    <xdr:sp>
      <xdr:nvSpPr>
        <xdr:cNvPr id="6" name="AutoShape 310"/>
        <xdr:cNvSpPr>
          <a:spLocks/>
        </xdr:cNvSpPr>
      </xdr:nvSpPr>
      <xdr:spPr>
        <a:xfrm flipV="1">
          <a:off x="3695700" y="5048250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57150</xdr:rowOff>
    </xdr:from>
    <xdr:to>
      <xdr:col>5</xdr:col>
      <xdr:colOff>485775</xdr:colOff>
      <xdr:row>28</xdr:row>
      <xdr:rowOff>133350</xdr:rowOff>
    </xdr:to>
    <xdr:sp>
      <xdr:nvSpPr>
        <xdr:cNvPr id="7" name="AutoShape 311"/>
        <xdr:cNvSpPr>
          <a:spLocks/>
        </xdr:cNvSpPr>
      </xdr:nvSpPr>
      <xdr:spPr>
        <a:xfrm flipV="1">
          <a:off x="3676650" y="5648325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57150</xdr:rowOff>
    </xdr:from>
    <xdr:to>
      <xdr:col>5</xdr:col>
      <xdr:colOff>485775</xdr:colOff>
      <xdr:row>29</xdr:row>
      <xdr:rowOff>133350</xdr:rowOff>
    </xdr:to>
    <xdr:sp>
      <xdr:nvSpPr>
        <xdr:cNvPr id="8" name="AutoShape 312"/>
        <xdr:cNvSpPr>
          <a:spLocks/>
        </xdr:cNvSpPr>
      </xdr:nvSpPr>
      <xdr:spPr>
        <a:xfrm flipV="1">
          <a:off x="3676650" y="5848350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32</xdr:row>
      <xdr:rowOff>57150</xdr:rowOff>
    </xdr:from>
    <xdr:to>
      <xdr:col>5</xdr:col>
      <xdr:colOff>504825</xdr:colOff>
      <xdr:row>32</xdr:row>
      <xdr:rowOff>161925</xdr:rowOff>
    </xdr:to>
    <xdr:sp>
      <xdr:nvSpPr>
        <xdr:cNvPr id="9" name="AutoShape 313"/>
        <xdr:cNvSpPr>
          <a:spLocks/>
        </xdr:cNvSpPr>
      </xdr:nvSpPr>
      <xdr:spPr>
        <a:xfrm flipV="1">
          <a:off x="3695700" y="6448425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33</xdr:row>
      <xdr:rowOff>57150</xdr:rowOff>
    </xdr:from>
    <xdr:to>
      <xdr:col>5</xdr:col>
      <xdr:colOff>504825</xdr:colOff>
      <xdr:row>33</xdr:row>
      <xdr:rowOff>161925</xdr:rowOff>
    </xdr:to>
    <xdr:sp>
      <xdr:nvSpPr>
        <xdr:cNvPr id="10" name="AutoShape 314"/>
        <xdr:cNvSpPr>
          <a:spLocks/>
        </xdr:cNvSpPr>
      </xdr:nvSpPr>
      <xdr:spPr>
        <a:xfrm flipV="1">
          <a:off x="3695700" y="6648450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38</xdr:row>
      <xdr:rowOff>47625</xdr:rowOff>
    </xdr:from>
    <xdr:to>
      <xdr:col>5</xdr:col>
      <xdr:colOff>504825</xdr:colOff>
      <xdr:row>38</xdr:row>
      <xdr:rowOff>152400</xdr:rowOff>
    </xdr:to>
    <xdr:sp>
      <xdr:nvSpPr>
        <xdr:cNvPr id="11" name="AutoShape 315"/>
        <xdr:cNvSpPr>
          <a:spLocks/>
        </xdr:cNvSpPr>
      </xdr:nvSpPr>
      <xdr:spPr>
        <a:xfrm flipV="1">
          <a:off x="3695700" y="7639050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39</xdr:row>
      <xdr:rowOff>38100</xdr:rowOff>
    </xdr:from>
    <xdr:to>
      <xdr:col>5</xdr:col>
      <xdr:colOff>523875</xdr:colOff>
      <xdr:row>39</xdr:row>
      <xdr:rowOff>142875</xdr:rowOff>
    </xdr:to>
    <xdr:sp>
      <xdr:nvSpPr>
        <xdr:cNvPr id="12" name="AutoShape 316"/>
        <xdr:cNvSpPr>
          <a:spLocks/>
        </xdr:cNvSpPr>
      </xdr:nvSpPr>
      <xdr:spPr>
        <a:xfrm flipV="1">
          <a:off x="3705225" y="7829550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41</xdr:row>
      <xdr:rowOff>47625</xdr:rowOff>
    </xdr:from>
    <xdr:to>
      <xdr:col>5</xdr:col>
      <xdr:colOff>504825</xdr:colOff>
      <xdr:row>41</xdr:row>
      <xdr:rowOff>152400</xdr:rowOff>
    </xdr:to>
    <xdr:sp>
      <xdr:nvSpPr>
        <xdr:cNvPr id="13" name="AutoShape 317"/>
        <xdr:cNvSpPr>
          <a:spLocks/>
        </xdr:cNvSpPr>
      </xdr:nvSpPr>
      <xdr:spPr>
        <a:xfrm flipV="1">
          <a:off x="3695700" y="8239125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42</xdr:row>
      <xdr:rowOff>38100</xdr:rowOff>
    </xdr:from>
    <xdr:to>
      <xdr:col>5</xdr:col>
      <xdr:colOff>504825</xdr:colOff>
      <xdr:row>42</xdr:row>
      <xdr:rowOff>142875</xdr:rowOff>
    </xdr:to>
    <xdr:sp>
      <xdr:nvSpPr>
        <xdr:cNvPr id="14" name="AutoShape 318"/>
        <xdr:cNvSpPr>
          <a:spLocks/>
        </xdr:cNvSpPr>
      </xdr:nvSpPr>
      <xdr:spPr>
        <a:xfrm flipV="1">
          <a:off x="3695700" y="8429625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46</xdr:row>
      <xdr:rowOff>47625</xdr:rowOff>
    </xdr:from>
    <xdr:to>
      <xdr:col>5</xdr:col>
      <xdr:colOff>533400</xdr:colOff>
      <xdr:row>46</xdr:row>
      <xdr:rowOff>152400</xdr:rowOff>
    </xdr:to>
    <xdr:sp>
      <xdr:nvSpPr>
        <xdr:cNvPr id="15" name="AutoShape 319"/>
        <xdr:cNvSpPr>
          <a:spLocks/>
        </xdr:cNvSpPr>
      </xdr:nvSpPr>
      <xdr:spPr>
        <a:xfrm flipV="1">
          <a:off x="3724275" y="9239250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47</xdr:row>
      <xdr:rowOff>47625</xdr:rowOff>
    </xdr:from>
    <xdr:to>
      <xdr:col>5</xdr:col>
      <xdr:colOff>533400</xdr:colOff>
      <xdr:row>47</xdr:row>
      <xdr:rowOff>152400</xdr:rowOff>
    </xdr:to>
    <xdr:sp>
      <xdr:nvSpPr>
        <xdr:cNvPr id="16" name="AutoShape 320"/>
        <xdr:cNvSpPr>
          <a:spLocks/>
        </xdr:cNvSpPr>
      </xdr:nvSpPr>
      <xdr:spPr>
        <a:xfrm flipV="1">
          <a:off x="3724275" y="9439275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47</xdr:row>
      <xdr:rowOff>47625</xdr:rowOff>
    </xdr:from>
    <xdr:to>
      <xdr:col>5</xdr:col>
      <xdr:colOff>533400</xdr:colOff>
      <xdr:row>47</xdr:row>
      <xdr:rowOff>152400</xdr:rowOff>
    </xdr:to>
    <xdr:sp>
      <xdr:nvSpPr>
        <xdr:cNvPr id="17" name="AutoShape 321"/>
        <xdr:cNvSpPr>
          <a:spLocks/>
        </xdr:cNvSpPr>
      </xdr:nvSpPr>
      <xdr:spPr>
        <a:xfrm flipV="1">
          <a:off x="3724275" y="9439275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50</xdr:row>
      <xdr:rowOff>47625</xdr:rowOff>
    </xdr:from>
    <xdr:to>
      <xdr:col>5</xdr:col>
      <xdr:colOff>533400</xdr:colOff>
      <xdr:row>50</xdr:row>
      <xdr:rowOff>152400</xdr:rowOff>
    </xdr:to>
    <xdr:sp>
      <xdr:nvSpPr>
        <xdr:cNvPr id="18" name="AutoShape 322"/>
        <xdr:cNvSpPr>
          <a:spLocks/>
        </xdr:cNvSpPr>
      </xdr:nvSpPr>
      <xdr:spPr>
        <a:xfrm flipV="1">
          <a:off x="3724275" y="10039350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51</xdr:row>
      <xdr:rowOff>57150</xdr:rowOff>
    </xdr:from>
    <xdr:to>
      <xdr:col>5</xdr:col>
      <xdr:colOff>533400</xdr:colOff>
      <xdr:row>51</xdr:row>
      <xdr:rowOff>161925</xdr:rowOff>
    </xdr:to>
    <xdr:sp>
      <xdr:nvSpPr>
        <xdr:cNvPr id="19" name="AutoShape 323"/>
        <xdr:cNvSpPr>
          <a:spLocks/>
        </xdr:cNvSpPr>
      </xdr:nvSpPr>
      <xdr:spPr>
        <a:xfrm flipV="1">
          <a:off x="3724275" y="10248900"/>
          <a:ext cx="33337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13</xdr:row>
      <xdr:rowOff>152400</xdr:rowOff>
    </xdr:from>
    <xdr:to>
      <xdr:col>6</xdr:col>
      <xdr:colOff>647700</xdr:colOff>
      <xdr:row>14</xdr:row>
      <xdr:rowOff>180975</xdr:rowOff>
    </xdr:to>
    <xdr:sp>
      <xdr:nvSpPr>
        <xdr:cNvPr id="20" name="AutoShape 325"/>
        <xdr:cNvSpPr>
          <a:spLocks/>
        </xdr:cNvSpPr>
      </xdr:nvSpPr>
      <xdr:spPr>
        <a:xfrm>
          <a:off x="4781550" y="2743200"/>
          <a:ext cx="95250" cy="22860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21</xdr:row>
      <xdr:rowOff>66675</xdr:rowOff>
    </xdr:from>
    <xdr:to>
      <xdr:col>4</xdr:col>
      <xdr:colOff>419100</xdr:colOff>
      <xdr:row>21</xdr:row>
      <xdr:rowOff>133350</xdr:rowOff>
    </xdr:to>
    <xdr:sp>
      <xdr:nvSpPr>
        <xdr:cNvPr id="1" name="AutoShape 14"/>
        <xdr:cNvSpPr>
          <a:spLocks/>
        </xdr:cNvSpPr>
      </xdr:nvSpPr>
      <xdr:spPr>
        <a:xfrm>
          <a:off x="2990850" y="5172075"/>
          <a:ext cx="247650" cy="76200"/>
        </a:xfrm>
        <a:prstGeom prst="chevr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66675</xdr:rowOff>
    </xdr:from>
    <xdr:to>
      <xdr:col>4</xdr:col>
      <xdr:colOff>419100</xdr:colOff>
      <xdr:row>22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2990850" y="5400675"/>
          <a:ext cx="247650" cy="76200"/>
        </a:xfrm>
        <a:prstGeom prst="chevr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23</xdr:row>
      <xdr:rowOff>66675</xdr:rowOff>
    </xdr:from>
    <xdr:to>
      <xdr:col>4</xdr:col>
      <xdr:colOff>400050</xdr:colOff>
      <xdr:row>23</xdr:row>
      <xdr:rowOff>142875</xdr:rowOff>
    </xdr:to>
    <xdr:sp>
      <xdr:nvSpPr>
        <xdr:cNvPr id="3" name="AutoShape 16"/>
        <xdr:cNvSpPr>
          <a:spLocks/>
        </xdr:cNvSpPr>
      </xdr:nvSpPr>
      <xdr:spPr>
        <a:xfrm>
          <a:off x="2971800" y="5638800"/>
          <a:ext cx="247650" cy="76200"/>
        </a:xfrm>
        <a:prstGeom prst="chevr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561975</xdr:colOff>
      <xdr:row>60</xdr:row>
      <xdr:rowOff>9525</xdr:rowOff>
    </xdr:from>
    <xdr:to>
      <xdr:col>7</xdr:col>
      <xdr:colOff>685800</xdr:colOff>
      <xdr:row>70</xdr:row>
      <xdr:rowOff>161925</xdr:rowOff>
    </xdr:to>
    <xdr:grpSp>
      <xdr:nvGrpSpPr>
        <xdr:cNvPr id="4" name="Group 109"/>
        <xdr:cNvGrpSpPr>
          <a:grpSpLocks/>
        </xdr:cNvGrpSpPr>
      </xdr:nvGrpSpPr>
      <xdr:grpSpPr>
        <a:xfrm>
          <a:off x="1266825" y="14620875"/>
          <a:ext cx="4352925" cy="2438400"/>
          <a:chOff x="115" y="2198"/>
          <a:chExt cx="396" cy="223"/>
        </a:xfrm>
        <a:solidFill>
          <a:srgbClr val="FFFFFF"/>
        </a:solidFill>
      </xdr:grpSpPr>
      <xdr:sp>
        <xdr:nvSpPr>
          <xdr:cNvPr id="5" name="Line 19"/>
          <xdr:cNvSpPr>
            <a:spLocks/>
          </xdr:cNvSpPr>
        </xdr:nvSpPr>
        <xdr:spPr>
          <a:xfrm>
            <a:off x="192" y="2240"/>
            <a:ext cx="1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188" y="2345"/>
            <a:ext cx="1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Polygon 21"/>
          <xdr:cNvSpPr>
            <a:spLocks/>
          </xdr:cNvSpPr>
        </xdr:nvSpPr>
        <xdr:spPr>
          <a:xfrm>
            <a:off x="382" y="2241"/>
            <a:ext cx="8" cy="104"/>
          </a:xfrm>
          <a:custGeom>
            <a:pathLst>
              <a:path h="123" w="8">
                <a:moveTo>
                  <a:pt x="1" y="123"/>
                </a:moveTo>
                <a:cubicBezTo>
                  <a:pt x="2" y="111"/>
                  <a:pt x="1" y="107"/>
                  <a:pt x="7" y="98"/>
                </a:cubicBezTo>
                <a:cubicBezTo>
                  <a:pt x="6" y="92"/>
                  <a:pt x="5" y="89"/>
                  <a:pt x="2" y="84"/>
                </a:cubicBezTo>
                <a:cubicBezTo>
                  <a:pt x="1" y="78"/>
                  <a:pt x="2" y="75"/>
                  <a:pt x="4" y="70"/>
                </a:cubicBezTo>
                <a:cubicBezTo>
                  <a:pt x="5" y="68"/>
                  <a:pt x="6" y="64"/>
                  <a:pt x="6" y="64"/>
                </a:cubicBezTo>
                <a:cubicBezTo>
                  <a:pt x="5" y="56"/>
                  <a:pt x="6" y="54"/>
                  <a:pt x="2" y="48"/>
                </a:cubicBezTo>
                <a:cubicBezTo>
                  <a:pt x="0" y="38"/>
                  <a:pt x="6" y="30"/>
                  <a:pt x="8" y="20"/>
                </a:cubicBezTo>
                <a:cubicBezTo>
                  <a:pt x="8" y="14"/>
                  <a:pt x="6" y="6"/>
                  <a:pt x="6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191" y="2293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190" y="2345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>
            <a:off x="190" y="2366"/>
            <a:ext cx="19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5"/>
          <xdr:cNvSpPr>
            <a:spLocks/>
          </xdr:cNvSpPr>
        </xdr:nvSpPr>
        <xdr:spPr>
          <a:xfrm flipV="1">
            <a:off x="190" y="221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Polygon 26"/>
          <xdr:cNvSpPr>
            <a:spLocks/>
          </xdr:cNvSpPr>
        </xdr:nvSpPr>
        <xdr:spPr>
          <a:xfrm>
            <a:off x="383" y="2219"/>
            <a:ext cx="5" cy="23"/>
          </a:xfrm>
          <a:custGeom>
            <a:pathLst>
              <a:path h="27" w="5">
                <a:moveTo>
                  <a:pt x="5" y="27"/>
                </a:moveTo>
                <a:cubicBezTo>
                  <a:pt x="3" y="21"/>
                  <a:pt x="2" y="20"/>
                  <a:pt x="4" y="13"/>
                </a:cubicBezTo>
                <a:cubicBezTo>
                  <a:pt x="3" y="7"/>
                  <a:pt x="4" y="4"/>
                  <a:pt x="0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Polygon 27"/>
          <xdr:cNvSpPr>
            <a:spLocks/>
          </xdr:cNvSpPr>
        </xdr:nvSpPr>
        <xdr:spPr>
          <a:xfrm>
            <a:off x="382" y="2345"/>
            <a:ext cx="5" cy="21"/>
          </a:xfrm>
          <a:custGeom>
            <a:pathLst>
              <a:path h="24" w="5">
                <a:moveTo>
                  <a:pt x="1" y="0"/>
                </a:moveTo>
                <a:cubicBezTo>
                  <a:pt x="2" y="2"/>
                  <a:pt x="4" y="4"/>
                  <a:pt x="4" y="7"/>
                </a:cubicBezTo>
                <a:cubicBezTo>
                  <a:pt x="5" y="14"/>
                  <a:pt x="0" y="18"/>
                  <a:pt x="0" y="24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28"/>
          <xdr:cNvSpPr>
            <a:spLocks/>
          </xdr:cNvSpPr>
        </xdr:nvSpPr>
        <xdr:spPr>
          <a:xfrm>
            <a:off x="223" y="2240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29"/>
          <xdr:cNvSpPr>
            <a:spLocks/>
          </xdr:cNvSpPr>
        </xdr:nvSpPr>
        <xdr:spPr>
          <a:xfrm>
            <a:off x="224" y="2289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30"/>
          <xdr:cNvSpPr>
            <a:spLocks/>
          </xdr:cNvSpPr>
        </xdr:nvSpPr>
        <xdr:spPr>
          <a:xfrm>
            <a:off x="223" y="2344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31"/>
          <xdr:cNvSpPr>
            <a:spLocks/>
          </xdr:cNvSpPr>
        </xdr:nvSpPr>
        <xdr:spPr>
          <a:xfrm>
            <a:off x="284" y="2240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32"/>
          <xdr:cNvSpPr>
            <a:spLocks/>
          </xdr:cNvSpPr>
        </xdr:nvSpPr>
        <xdr:spPr>
          <a:xfrm>
            <a:off x="345" y="2240"/>
            <a:ext cx="8" cy="5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33"/>
          <xdr:cNvSpPr>
            <a:spLocks/>
          </xdr:cNvSpPr>
        </xdr:nvSpPr>
        <xdr:spPr>
          <a:xfrm>
            <a:off x="285" y="2287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34"/>
          <xdr:cNvSpPr>
            <a:spLocks/>
          </xdr:cNvSpPr>
        </xdr:nvSpPr>
        <xdr:spPr>
          <a:xfrm>
            <a:off x="284" y="2344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35"/>
          <xdr:cNvSpPr>
            <a:spLocks/>
          </xdr:cNvSpPr>
        </xdr:nvSpPr>
        <xdr:spPr>
          <a:xfrm>
            <a:off x="345" y="2289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36"/>
          <xdr:cNvSpPr>
            <a:spLocks/>
          </xdr:cNvSpPr>
        </xdr:nvSpPr>
        <xdr:spPr>
          <a:xfrm>
            <a:off x="343" y="2343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37"/>
          <xdr:cNvSpPr>
            <a:spLocks/>
          </xdr:cNvSpPr>
        </xdr:nvSpPr>
        <xdr:spPr>
          <a:xfrm>
            <a:off x="227" y="2223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38"/>
          <xdr:cNvSpPr>
            <a:spLocks/>
          </xdr:cNvSpPr>
        </xdr:nvSpPr>
        <xdr:spPr>
          <a:xfrm>
            <a:off x="288" y="2224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39"/>
          <xdr:cNvSpPr>
            <a:spLocks/>
          </xdr:cNvSpPr>
        </xdr:nvSpPr>
        <xdr:spPr>
          <a:xfrm>
            <a:off x="348" y="2228"/>
            <a:ext cx="0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40"/>
          <xdr:cNvSpPr>
            <a:spLocks/>
          </xdr:cNvSpPr>
        </xdr:nvSpPr>
        <xdr:spPr>
          <a:xfrm>
            <a:off x="190" y="2219"/>
            <a:ext cx="0" cy="14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Polygon 41"/>
          <xdr:cNvSpPr>
            <a:spLocks/>
          </xdr:cNvSpPr>
        </xdr:nvSpPr>
        <xdr:spPr>
          <a:xfrm>
            <a:off x="191" y="2213"/>
            <a:ext cx="192" cy="8"/>
          </a:xfrm>
          <a:custGeom>
            <a:pathLst>
              <a:path h="12" w="192">
                <a:moveTo>
                  <a:pt x="0" y="10"/>
                </a:moveTo>
                <a:cubicBezTo>
                  <a:pt x="3" y="5"/>
                  <a:pt x="20" y="3"/>
                  <a:pt x="27" y="2"/>
                </a:cubicBezTo>
                <a:cubicBezTo>
                  <a:pt x="37" y="3"/>
                  <a:pt x="35" y="5"/>
                  <a:pt x="42" y="7"/>
                </a:cubicBezTo>
                <a:cubicBezTo>
                  <a:pt x="53" y="4"/>
                  <a:pt x="47" y="5"/>
                  <a:pt x="60" y="4"/>
                </a:cubicBezTo>
                <a:cubicBezTo>
                  <a:pt x="66" y="2"/>
                  <a:pt x="67" y="2"/>
                  <a:pt x="74" y="3"/>
                </a:cubicBezTo>
                <a:cubicBezTo>
                  <a:pt x="85" y="10"/>
                  <a:pt x="95" y="3"/>
                  <a:pt x="105" y="0"/>
                </a:cubicBezTo>
                <a:cubicBezTo>
                  <a:pt x="128" y="1"/>
                  <a:pt x="149" y="3"/>
                  <a:pt x="173" y="4"/>
                </a:cubicBezTo>
                <a:cubicBezTo>
                  <a:pt x="178" y="12"/>
                  <a:pt x="181" y="9"/>
                  <a:pt x="192" y="9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42"/>
          <xdr:cNvSpPr>
            <a:spLocks/>
          </xdr:cNvSpPr>
        </xdr:nvSpPr>
        <xdr:spPr>
          <a:xfrm flipV="1">
            <a:off x="227" y="2294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43"/>
          <xdr:cNvSpPr>
            <a:spLocks/>
          </xdr:cNvSpPr>
        </xdr:nvSpPr>
        <xdr:spPr>
          <a:xfrm flipV="1">
            <a:off x="228" y="2297"/>
            <a:ext cx="33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44"/>
          <xdr:cNvSpPr>
            <a:spLocks/>
          </xdr:cNvSpPr>
        </xdr:nvSpPr>
        <xdr:spPr>
          <a:xfrm flipV="1">
            <a:off x="227" y="2295"/>
            <a:ext cx="46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45"/>
          <xdr:cNvSpPr>
            <a:spLocks/>
          </xdr:cNvSpPr>
        </xdr:nvSpPr>
        <xdr:spPr>
          <a:xfrm flipV="1">
            <a:off x="227" y="2297"/>
            <a:ext cx="54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46"/>
          <xdr:cNvSpPr>
            <a:spLocks/>
          </xdr:cNvSpPr>
        </xdr:nvSpPr>
        <xdr:spPr>
          <a:xfrm flipV="1">
            <a:off x="234" y="2303"/>
            <a:ext cx="5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47"/>
          <xdr:cNvSpPr>
            <a:spLocks/>
          </xdr:cNvSpPr>
        </xdr:nvSpPr>
        <xdr:spPr>
          <a:xfrm flipV="1">
            <a:off x="249" y="2315"/>
            <a:ext cx="37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48"/>
          <xdr:cNvSpPr>
            <a:spLocks/>
          </xdr:cNvSpPr>
        </xdr:nvSpPr>
        <xdr:spPr>
          <a:xfrm flipV="1">
            <a:off x="263" y="2326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49"/>
          <xdr:cNvSpPr>
            <a:spLocks/>
          </xdr:cNvSpPr>
        </xdr:nvSpPr>
        <xdr:spPr>
          <a:xfrm flipV="1">
            <a:off x="279" y="2339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TextBox 50"/>
          <xdr:cNvSpPr txBox="1">
            <a:spLocks noChangeArrowheads="1"/>
          </xdr:cNvSpPr>
        </xdr:nvSpPr>
        <xdr:spPr>
          <a:xfrm>
            <a:off x="300" y="2309"/>
            <a:ext cx="4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поле</a:t>
            </a:r>
          </a:p>
        </xdr:txBody>
      </xdr:sp>
      <xdr:sp>
        <xdr:nvSpPr>
          <xdr:cNvPr id="37" name="Line 51"/>
          <xdr:cNvSpPr>
            <a:spLocks/>
          </xdr:cNvSpPr>
        </xdr:nvSpPr>
        <xdr:spPr>
          <a:xfrm flipH="1">
            <a:off x="281" y="2322"/>
            <a:ext cx="17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52"/>
          <xdr:cNvSpPr>
            <a:spLocks/>
          </xdr:cNvSpPr>
        </xdr:nvSpPr>
        <xdr:spPr>
          <a:xfrm flipH="1">
            <a:off x="154" y="229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53"/>
          <xdr:cNvSpPr>
            <a:spLocks/>
          </xdr:cNvSpPr>
        </xdr:nvSpPr>
        <xdr:spPr>
          <a:xfrm>
            <a:off x="171" y="226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54"/>
          <xdr:cNvSpPr>
            <a:spLocks/>
          </xdr:cNvSpPr>
        </xdr:nvSpPr>
        <xdr:spPr>
          <a:xfrm flipV="1">
            <a:off x="169" y="234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TextBox 55"/>
          <xdr:cNvSpPr txBox="1">
            <a:spLocks noChangeArrowheads="1"/>
          </xdr:cNvSpPr>
        </xdr:nvSpPr>
        <xdr:spPr>
          <a:xfrm>
            <a:off x="160" y="2311"/>
            <a:ext cx="17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42" name="Line 56"/>
          <xdr:cNvSpPr>
            <a:spLocks/>
          </xdr:cNvSpPr>
        </xdr:nvSpPr>
        <xdr:spPr>
          <a:xfrm flipH="1">
            <a:off x="130" y="236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57"/>
          <xdr:cNvSpPr>
            <a:spLocks/>
          </xdr:cNvSpPr>
        </xdr:nvSpPr>
        <xdr:spPr>
          <a:xfrm flipH="1">
            <a:off x="127" y="2345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58"/>
          <xdr:cNvSpPr>
            <a:spLocks/>
          </xdr:cNvSpPr>
        </xdr:nvSpPr>
        <xdr:spPr>
          <a:xfrm>
            <a:off x="144" y="232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59"/>
          <xdr:cNvSpPr>
            <a:spLocks/>
          </xdr:cNvSpPr>
        </xdr:nvSpPr>
        <xdr:spPr>
          <a:xfrm flipV="1">
            <a:off x="142" y="236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TextBox 60"/>
          <xdr:cNvSpPr txBox="1">
            <a:spLocks noChangeArrowheads="1"/>
          </xdr:cNvSpPr>
        </xdr:nvSpPr>
        <xdr:spPr>
          <a:xfrm>
            <a:off x="118" y="2348"/>
            <a:ext cx="25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47" name="Line 61"/>
          <xdr:cNvSpPr>
            <a:spLocks/>
          </xdr:cNvSpPr>
        </xdr:nvSpPr>
        <xdr:spPr>
          <a:xfrm>
            <a:off x="228" y="236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62"/>
          <xdr:cNvSpPr>
            <a:spLocks/>
          </xdr:cNvSpPr>
        </xdr:nvSpPr>
        <xdr:spPr>
          <a:xfrm>
            <a:off x="288" y="236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63"/>
          <xdr:cNvSpPr>
            <a:spLocks/>
          </xdr:cNvSpPr>
        </xdr:nvSpPr>
        <xdr:spPr>
          <a:xfrm flipH="1">
            <a:off x="289" y="2380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64"/>
          <xdr:cNvSpPr>
            <a:spLocks/>
          </xdr:cNvSpPr>
        </xdr:nvSpPr>
        <xdr:spPr>
          <a:xfrm>
            <a:off x="201" y="238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TextBox 65"/>
          <xdr:cNvSpPr txBox="1">
            <a:spLocks noChangeArrowheads="1"/>
          </xdr:cNvSpPr>
        </xdr:nvSpPr>
        <xdr:spPr>
          <a:xfrm>
            <a:off x="237" y="2376"/>
            <a:ext cx="41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</a:t>
            </a:r>
            <a:r>
              <a:rPr lang="en-US" cap="none" sz="1000" b="0" i="1" u="none" baseline="0">
                <a:latin typeface="Arial Cyr"/>
                <a:ea typeface="Arial Cyr"/>
                <a:cs typeface="Arial Cyr"/>
              </a:rPr>
              <a:t>  l</a:t>
            </a:r>
          </a:p>
        </xdr:txBody>
      </xdr:sp>
      <xdr:sp>
        <xdr:nvSpPr>
          <xdr:cNvPr id="52" name="Line 66"/>
          <xdr:cNvSpPr>
            <a:spLocks/>
          </xdr:cNvSpPr>
        </xdr:nvSpPr>
        <xdr:spPr>
          <a:xfrm flipV="1">
            <a:off x="190" y="219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67"/>
          <xdr:cNvSpPr>
            <a:spLocks/>
          </xdr:cNvSpPr>
        </xdr:nvSpPr>
        <xdr:spPr>
          <a:xfrm flipV="1">
            <a:off x="228" y="219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68"/>
          <xdr:cNvSpPr>
            <a:spLocks/>
          </xdr:cNvSpPr>
        </xdr:nvSpPr>
        <xdr:spPr>
          <a:xfrm>
            <a:off x="161" y="2212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69"/>
          <xdr:cNvSpPr>
            <a:spLocks/>
          </xdr:cNvSpPr>
        </xdr:nvSpPr>
        <xdr:spPr>
          <a:xfrm flipH="1">
            <a:off x="230" y="2211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TextBox 70"/>
          <xdr:cNvSpPr txBox="1">
            <a:spLocks noChangeArrowheads="1"/>
          </xdr:cNvSpPr>
        </xdr:nvSpPr>
        <xdr:spPr>
          <a:xfrm>
            <a:off x="199" y="2199"/>
            <a:ext cx="1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57" name="TextBox 71"/>
          <xdr:cNvSpPr txBox="1">
            <a:spLocks noChangeArrowheads="1"/>
          </xdr:cNvSpPr>
        </xdr:nvSpPr>
        <xdr:spPr>
          <a:xfrm>
            <a:off x="115" y="2401"/>
            <a:ext cx="39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Рис. 1  К выбору наивыгоднейшего размещения светильников</a:t>
            </a:r>
          </a:p>
        </xdr:txBody>
      </xdr:sp>
      <xdr:sp>
        <xdr:nvSpPr>
          <xdr:cNvPr id="58" name="Line 72"/>
          <xdr:cNvSpPr>
            <a:spLocks/>
          </xdr:cNvSpPr>
        </xdr:nvSpPr>
        <xdr:spPr>
          <a:xfrm flipV="1">
            <a:off x="234" y="2333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73"/>
          <xdr:cNvSpPr>
            <a:spLocks/>
          </xdr:cNvSpPr>
        </xdr:nvSpPr>
        <xdr:spPr>
          <a:xfrm flipV="1">
            <a:off x="234" y="2281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74"/>
          <xdr:cNvSpPr>
            <a:spLocks/>
          </xdr:cNvSpPr>
        </xdr:nvSpPr>
        <xdr:spPr>
          <a:xfrm flipV="1">
            <a:off x="233" y="2230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75"/>
          <xdr:cNvSpPr>
            <a:spLocks/>
          </xdr:cNvSpPr>
        </xdr:nvSpPr>
        <xdr:spPr>
          <a:xfrm flipV="1">
            <a:off x="222" y="233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76"/>
          <xdr:cNvSpPr>
            <a:spLocks/>
          </xdr:cNvSpPr>
        </xdr:nvSpPr>
        <xdr:spPr>
          <a:xfrm flipV="1">
            <a:off x="221" y="2282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77"/>
          <xdr:cNvSpPr>
            <a:spLocks/>
          </xdr:cNvSpPr>
        </xdr:nvSpPr>
        <xdr:spPr>
          <a:xfrm flipV="1">
            <a:off x="221" y="223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78"/>
          <xdr:cNvSpPr>
            <a:spLocks/>
          </xdr:cNvSpPr>
        </xdr:nvSpPr>
        <xdr:spPr>
          <a:xfrm>
            <a:off x="221" y="235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Line 79"/>
          <xdr:cNvSpPr>
            <a:spLocks/>
          </xdr:cNvSpPr>
        </xdr:nvSpPr>
        <xdr:spPr>
          <a:xfrm>
            <a:off x="222" y="233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Line 80"/>
          <xdr:cNvSpPr>
            <a:spLocks/>
          </xdr:cNvSpPr>
        </xdr:nvSpPr>
        <xdr:spPr>
          <a:xfrm>
            <a:off x="221" y="230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81"/>
          <xdr:cNvSpPr>
            <a:spLocks/>
          </xdr:cNvSpPr>
        </xdr:nvSpPr>
        <xdr:spPr>
          <a:xfrm>
            <a:off x="222" y="228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82"/>
          <xdr:cNvSpPr>
            <a:spLocks/>
          </xdr:cNvSpPr>
        </xdr:nvSpPr>
        <xdr:spPr>
          <a:xfrm>
            <a:off x="222" y="225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83"/>
          <xdr:cNvSpPr>
            <a:spLocks/>
          </xdr:cNvSpPr>
        </xdr:nvSpPr>
        <xdr:spPr>
          <a:xfrm>
            <a:off x="222" y="223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84"/>
          <xdr:cNvSpPr>
            <a:spLocks/>
          </xdr:cNvSpPr>
        </xdr:nvSpPr>
        <xdr:spPr>
          <a:xfrm flipV="1">
            <a:off x="354" y="233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85"/>
          <xdr:cNvSpPr>
            <a:spLocks/>
          </xdr:cNvSpPr>
        </xdr:nvSpPr>
        <xdr:spPr>
          <a:xfrm flipV="1">
            <a:off x="294" y="2282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86"/>
          <xdr:cNvSpPr>
            <a:spLocks/>
          </xdr:cNvSpPr>
        </xdr:nvSpPr>
        <xdr:spPr>
          <a:xfrm flipV="1">
            <a:off x="281" y="228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87"/>
          <xdr:cNvSpPr>
            <a:spLocks/>
          </xdr:cNvSpPr>
        </xdr:nvSpPr>
        <xdr:spPr>
          <a:xfrm flipV="1">
            <a:off x="356" y="2282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88"/>
          <xdr:cNvSpPr>
            <a:spLocks/>
          </xdr:cNvSpPr>
        </xdr:nvSpPr>
        <xdr:spPr>
          <a:xfrm flipV="1">
            <a:off x="343" y="228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89"/>
          <xdr:cNvSpPr>
            <a:spLocks/>
          </xdr:cNvSpPr>
        </xdr:nvSpPr>
        <xdr:spPr>
          <a:xfrm flipV="1">
            <a:off x="353" y="223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90"/>
          <xdr:cNvSpPr>
            <a:spLocks/>
          </xdr:cNvSpPr>
        </xdr:nvSpPr>
        <xdr:spPr>
          <a:xfrm flipV="1">
            <a:off x="343" y="223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91"/>
          <xdr:cNvSpPr>
            <a:spLocks/>
          </xdr:cNvSpPr>
        </xdr:nvSpPr>
        <xdr:spPr>
          <a:xfrm flipV="1">
            <a:off x="295" y="2231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92"/>
          <xdr:cNvSpPr>
            <a:spLocks/>
          </xdr:cNvSpPr>
        </xdr:nvSpPr>
        <xdr:spPr>
          <a:xfrm flipV="1">
            <a:off x="283" y="223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93"/>
          <xdr:cNvSpPr>
            <a:spLocks/>
          </xdr:cNvSpPr>
        </xdr:nvSpPr>
        <xdr:spPr>
          <a:xfrm flipV="1">
            <a:off x="282" y="2334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94"/>
          <xdr:cNvSpPr>
            <a:spLocks/>
          </xdr:cNvSpPr>
        </xdr:nvSpPr>
        <xdr:spPr>
          <a:xfrm>
            <a:off x="282" y="235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95"/>
          <xdr:cNvSpPr>
            <a:spLocks/>
          </xdr:cNvSpPr>
        </xdr:nvSpPr>
        <xdr:spPr>
          <a:xfrm>
            <a:off x="283" y="23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Line 96"/>
          <xdr:cNvSpPr>
            <a:spLocks/>
          </xdr:cNvSpPr>
        </xdr:nvSpPr>
        <xdr:spPr>
          <a:xfrm flipV="1">
            <a:off x="282" y="2303"/>
            <a:ext cx="8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Line 97"/>
          <xdr:cNvSpPr>
            <a:spLocks/>
          </xdr:cNvSpPr>
        </xdr:nvSpPr>
        <xdr:spPr>
          <a:xfrm>
            <a:off x="280" y="228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98"/>
          <xdr:cNvSpPr>
            <a:spLocks/>
          </xdr:cNvSpPr>
        </xdr:nvSpPr>
        <xdr:spPr>
          <a:xfrm>
            <a:off x="283" y="2256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99"/>
          <xdr:cNvSpPr>
            <a:spLocks/>
          </xdr:cNvSpPr>
        </xdr:nvSpPr>
        <xdr:spPr>
          <a:xfrm>
            <a:off x="282" y="22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Line 100"/>
          <xdr:cNvSpPr>
            <a:spLocks/>
          </xdr:cNvSpPr>
        </xdr:nvSpPr>
        <xdr:spPr>
          <a:xfrm>
            <a:off x="343" y="225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101"/>
          <xdr:cNvSpPr>
            <a:spLocks/>
          </xdr:cNvSpPr>
        </xdr:nvSpPr>
        <xdr:spPr>
          <a:xfrm>
            <a:off x="343" y="223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Line 102"/>
          <xdr:cNvSpPr>
            <a:spLocks/>
          </xdr:cNvSpPr>
        </xdr:nvSpPr>
        <xdr:spPr>
          <a:xfrm>
            <a:off x="343" y="23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Line 103"/>
          <xdr:cNvSpPr>
            <a:spLocks/>
          </xdr:cNvSpPr>
        </xdr:nvSpPr>
        <xdr:spPr>
          <a:xfrm>
            <a:off x="343" y="2282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Line 104"/>
          <xdr:cNvSpPr>
            <a:spLocks/>
          </xdr:cNvSpPr>
        </xdr:nvSpPr>
        <xdr:spPr>
          <a:xfrm flipV="1">
            <a:off x="341" y="2333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Line 105"/>
          <xdr:cNvSpPr>
            <a:spLocks/>
          </xdr:cNvSpPr>
        </xdr:nvSpPr>
        <xdr:spPr>
          <a:xfrm>
            <a:off x="343" y="235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Line 106"/>
          <xdr:cNvSpPr>
            <a:spLocks/>
          </xdr:cNvSpPr>
        </xdr:nvSpPr>
        <xdr:spPr>
          <a:xfrm>
            <a:off x="341" y="233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Line 107"/>
          <xdr:cNvSpPr>
            <a:spLocks/>
          </xdr:cNvSpPr>
        </xdr:nvSpPr>
        <xdr:spPr>
          <a:xfrm>
            <a:off x="281" y="230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Line 108"/>
          <xdr:cNvSpPr>
            <a:spLocks/>
          </xdr:cNvSpPr>
        </xdr:nvSpPr>
        <xdr:spPr>
          <a:xfrm flipV="1">
            <a:off x="292" y="233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52</xdr:row>
      <xdr:rowOff>76200</xdr:rowOff>
    </xdr:from>
    <xdr:to>
      <xdr:col>3</xdr:col>
      <xdr:colOff>628650</xdr:colOff>
      <xdr:row>52</xdr:row>
      <xdr:rowOff>200025</xdr:rowOff>
    </xdr:to>
    <xdr:sp>
      <xdr:nvSpPr>
        <xdr:cNvPr id="1" name="AutoShape 16"/>
        <xdr:cNvSpPr>
          <a:spLocks/>
        </xdr:cNvSpPr>
      </xdr:nvSpPr>
      <xdr:spPr>
        <a:xfrm>
          <a:off x="2371725" y="1162050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73</xdr:row>
      <xdr:rowOff>76200</xdr:rowOff>
    </xdr:from>
    <xdr:to>
      <xdr:col>3</xdr:col>
      <xdr:colOff>628650</xdr:colOff>
      <xdr:row>73</xdr:row>
      <xdr:rowOff>200025</xdr:rowOff>
    </xdr:to>
    <xdr:sp>
      <xdr:nvSpPr>
        <xdr:cNvPr id="2" name="AutoShape 25"/>
        <xdr:cNvSpPr>
          <a:spLocks/>
        </xdr:cNvSpPr>
      </xdr:nvSpPr>
      <xdr:spPr>
        <a:xfrm>
          <a:off x="2371725" y="1516380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94</xdr:row>
      <xdr:rowOff>76200</xdr:rowOff>
    </xdr:from>
    <xdr:to>
      <xdr:col>3</xdr:col>
      <xdr:colOff>628650</xdr:colOff>
      <xdr:row>94</xdr:row>
      <xdr:rowOff>200025</xdr:rowOff>
    </xdr:to>
    <xdr:sp>
      <xdr:nvSpPr>
        <xdr:cNvPr id="3" name="AutoShape 36"/>
        <xdr:cNvSpPr>
          <a:spLocks/>
        </xdr:cNvSpPr>
      </xdr:nvSpPr>
      <xdr:spPr>
        <a:xfrm>
          <a:off x="2371725" y="1870710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114</xdr:row>
      <xdr:rowOff>76200</xdr:rowOff>
    </xdr:from>
    <xdr:to>
      <xdr:col>3</xdr:col>
      <xdr:colOff>628650</xdr:colOff>
      <xdr:row>114</xdr:row>
      <xdr:rowOff>200025</xdr:rowOff>
    </xdr:to>
    <xdr:sp>
      <xdr:nvSpPr>
        <xdr:cNvPr id="4" name="AutoShape 49"/>
        <xdr:cNvSpPr>
          <a:spLocks/>
        </xdr:cNvSpPr>
      </xdr:nvSpPr>
      <xdr:spPr>
        <a:xfrm>
          <a:off x="2371725" y="22088475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142</xdr:row>
      <xdr:rowOff>76200</xdr:rowOff>
    </xdr:from>
    <xdr:to>
      <xdr:col>3</xdr:col>
      <xdr:colOff>628650</xdr:colOff>
      <xdr:row>142</xdr:row>
      <xdr:rowOff>200025</xdr:rowOff>
    </xdr:to>
    <xdr:sp>
      <xdr:nvSpPr>
        <xdr:cNvPr id="5" name="AutoShape 64"/>
        <xdr:cNvSpPr>
          <a:spLocks/>
        </xdr:cNvSpPr>
      </xdr:nvSpPr>
      <xdr:spPr>
        <a:xfrm>
          <a:off x="2371725" y="2676525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167</xdr:row>
      <xdr:rowOff>76200</xdr:rowOff>
    </xdr:from>
    <xdr:to>
      <xdr:col>3</xdr:col>
      <xdr:colOff>628650</xdr:colOff>
      <xdr:row>167</xdr:row>
      <xdr:rowOff>200025</xdr:rowOff>
    </xdr:to>
    <xdr:sp>
      <xdr:nvSpPr>
        <xdr:cNvPr id="6" name="AutoShape 81"/>
        <xdr:cNvSpPr>
          <a:spLocks/>
        </xdr:cNvSpPr>
      </xdr:nvSpPr>
      <xdr:spPr>
        <a:xfrm>
          <a:off x="2371725" y="3095625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189</xdr:row>
      <xdr:rowOff>76200</xdr:rowOff>
    </xdr:from>
    <xdr:to>
      <xdr:col>3</xdr:col>
      <xdr:colOff>628650</xdr:colOff>
      <xdr:row>189</xdr:row>
      <xdr:rowOff>200025</xdr:rowOff>
    </xdr:to>
    <xdr:sp>
      <xdr:nvSpPr>
        <xdr:cNvPr id="7" name="AutoShape 100"/>
        <xdr:cNvSpPr>
          <a:spLocks/>
        </xdr:cNvSpPr>
      </xdr:nvSpPr>
      <xdr:spPr>
        <a:xfrm>
          <a:off x="2371725" y="34661475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2</xdr:col>
      <xdr:colOff>542925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66675</xdr:rowOff>
    </xdr:from>
    <xdr:to>
      <xdr:col>5</xdr:col>
      <xdr:colOff>419100</xdr:colOff>
      <xdr:row>25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3695700" y="6105525"/>
          <a:ext cx="247650" cy="76200"/>
        </a:xfrm>
        <a:prstGeom prst="chevr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26</xdr:row>
      <xdr:rowOff>66675</xdr:rowOff>
    </xdr:from>
    <xdr:to>
      <xdr:col>5</xdr:col>
      <xdr:colOff>419100</xdr:colOff>
      <xdr:row>26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3695700" y="6334125"/>
          <a:ext cx="247650" cy="76200"/>
        </a:xfrm>
        <a:prstGeom prst="chevr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66675</xdr:rowOff>
    </xdr:from>
    <xdr:to>
      <xdr:col>5</xdr:col>
      <xdr:colOff>400050</xdr:colOff>
      <xdr:row>27</xdr:row>
      <xdr:rowOff>142875</xdr:rowOff>
    </xdr:to>
    <xdr:sp>
      <xdr:nvSpPr>
        <xdr:cNvPr id="4" name="AutoShape 8"/>
        <xdr:cNvSpPr>
          <a:spLocks/>
        </xdr:cNvSpPr>
      </xdr:nvSpPr>
      <xdr:spPr>
        <a:xfrm>
          <a:off x="3676650" y="6572250"/>
          <a:ext cx="247650" cy="76200"/>
        </a:xfrm>
        <a:prstGeom prst="chevr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552450</xdr:colOff>
      <xdr:row>56</xdr:row>
      <xdr:rowOff>9525</xdr:rowOff>
    </xdr:from>
    <xdr:to>
      <xdr:col>7</xdr:col>
      <xdr:colOff>666750</xdr:colOff>
      <xdr:row>66</xdr:row>
      <xdr:rowOff>161925</xdr:rowOff>
    </xdr:to>
    <xdr:grpSp>
      <xdr:nvGrpSpPr>
        <xdr:cNvPr id="5" name="Group 11"/>
        <xdr:cNvGrpSpPr>
          <a:grpSpLocks/>
        </xdr:cNvGrpSpPr>
      </xdr:nvGrpSpPr>
      <xdr:grpSpPr>
        <a:xfrm>
          <a:off x="1257300" y="13420725"/>
          <a:ext cx="4343400" cy="2438400"/>
          <a:chOff x="115" y="2198"/>
          <a:chExt cx="396" cy="223"/>
        </a:xfrm>
        <a:solidFill>
          <a:srgbClr val="FFFFFF"/>
        </a:solidFill>
      </xdr:grpSpPr>
      <xdr:sp>
        <xdr:nvSpPr>
          <xdr:cNvPr id="6" name="Line 12"/>
          <xdr:cNvSpPr>
            <a:spLocks/>
          </xdr:cNvSpPr>
        </xdr:nvSpPr>
        <xdr:spPr>
          <a:xfrm>
            <a:off x="192" y="2240"/>
            <a:ext cx="1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3"/>
          <xdr:cNvSpPr>
            <a:spLocks/>
          </xdr:cNvSpPr>
        </xdr:nvSpPr>
        <xdr:spPr>
          <a:xfrm>
            <a:off x="188" y="2345"/>
            <a:ext cx="1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Polygon 14"/>
          <xdr:cNvSpPr>
            <a:spLocks/>
          </xdr:cNvSpPr>
        </xdr:nvSpPr>
        <xdr:spPr>
          <a:xfrm>
            <a:off x="382" y="2241"/>
            <a:ext cx="8" cy="104"/>
          </a:xfrm>
          <a:custGeom>
            <a:pathLst>
              <a:path h="123" w="8">
                <a:moveTo>
                  <a:pt x="1" y="123"/>
                </a:moveTo>
                <a:cubicBezTo>
                  <a:pt x="2" y="111"/>
                  <a:pt x="1" y="107"/>
                  <a:pt x="7" y="98"/>
                </a:cubicBezTo>
                <a:cubicBezTo>
                  <a:pt x="6" y="92"/>
                  <a:pt x="5" y="89"/>
                  <a:pt x="2" y="84"/>
                </a:cubicBezTo>
                <a:cubicBezTo>
                  <a:pt x="1" y="78"/>
                  <a:pt x="2" y="75"/>
                  <a:pt x="4" y="70"/>
                </a:cubicBezTo>
                <a:cubicBezTo>
                  <a:pt x="5" y="68"/>
                  <a:pt x="6" y="64"/>
                  <a:pt x="6" y="64"/>
                </a:cubicBezTo>
                <a:cubicBezTo>
                  <a:pt x="5" y="56"/>
                  <a:pt x="6" y="54"/>
                  <a:pt x="2" y="48"/>
                </a:cubicBezTo>
                <a:cubicBezTo>
                  <a:pt x="0" y="38"/>
                  <a:pt x="6" y="30"/>
                  <a:pt x="8" y="20"/>
                </a:cubicBezTo>
                <a:cubicBezTo>
                  <a:pt x="8" y="14"/>
                  <a:pt x="6" y="6"/>
                  <a:pt x="6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191" y="2293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190" y="2345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190" y="2366"/>
            <a:ext cx="19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 flipV="1">
            <a:off x="190" y="221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Polygon 19"/>
          <xdr:cNvSpPr>
            <a:spLocks/>
          </xdr:cNvSpPr>
        </xdr:nvSpPr>
        <xdr:spPr>
          <a:xfrm>
            <a:off x="383" y="2219"/>
            <a:ext cx="5" cy="23"/>
          </a:xfrm>
          <a:custGeom>
            <a:pathLst>
              <a:path h="27" w="5">
                <a:moveTo>
                  <a:pt x="5" y="27"/>
                </a:moveTo>
                <a:cubicBezTo>
                  <a:pt x="3" y="21"/>
                  <a:pt x="2" y="20"/>
                  <a:pt x="4" y="13"/>
                </a:cubicBezTo>
                <a:cubicBezTo>
                  <a:pt x="3" y="7"/>
                  <a:pt x="4" y="4"/>
                  <a:pt x="0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Polygon 20"/>
          <xdr:cNvSpPr>
            <a:spLocks/>
          </xdr:cNvSpPr>
        </xdr:nvSpPr>
        <xdr:spPr>
          <a:xfrm>
            <a:off x="382" y="2345"/>
            <a:ext cx="5" cy="21"/>
          </a:xfrm>
          <a:custGeom>
            <a:pathLst>
              <a:path h="24" w="5">
                <a:moveTo>
                  <a:pt x="1" y="0"/>
                </a:moveTo>
                <a:cubicBezTo>
                  <a:pt x="2" y="2"/>
                  <a:pt x="4" y="4"/>
                  <a:pt x="4" y="7"/>
                </a:cubicBezTo>
                <a:cubicBezTo>
                  <a:pt x="5" y="14"/>
                  <a:pt x="0" y="18"/>
                  <a:pt x="0" y="24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21"/>
          <xdr:cNvSpPr>
            <a:spLocks/>
          </xdr:cNvSpPr>
        </xdr:nvSpPr>
        <xdr:spPr>
          <a:xfrm>
            <a:off x="223" y="2240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22"/>
          <xdr:cNvSpPr>
            <a:spLocks/>
          </xdr:cNvSpPr>
        </xdr:nvSpPr>
        <xdr:spPr>
          <a:xfrm>
            <a:off x="224" y="2289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23"/>
          <xdr:cNvSpPr>
            <a:spLocks/>
          </xdr:cNvSpPr>
        </xdr:nvSpPr>
        <xdr:spPr>
          <a:xfrm>
            <a:off x="223" y="2344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24"/>
          <xdr:cNvSpPr>
            <a:spLocks/>
          </xdr:cNvSpPr>
        </xdr:nvSpPr>
        <xdr:spPr>
          <a:xfrm>
            <a:off x="284" y="2240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25"/>
          <xdr:cNvSpPr>
            <a:spLocks/>
          </xdr:cNvSpPr>
        </xdr:nvSpPr>
        <xdr:spPr>
          <a:xfrm>
            <a:off x="345" y="2240"/>
            <a:ext cx="8" cy="5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26"/>
          <xdr:cNvSpPr>
            <a:spLocks/>
          </xdr:cNvSpPr>
        </xdr:nvSpPr>
        <xdr:spPr>
          <a:xfrm>
            <a:off x="285" y="2287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27"/>
          <xdr:cNvSpPr>
            <a:spLocks/>
          </xdr:cNvSpPr>
        </xdr:nvSpPr>
        <xdr:spPr>
          <a:xfrm>
            <a:off x="284" y="2344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28"/>
          <xdr:cNvSpPr>
            <a:spLocks/>
          </xdr:cNvSpPr>
        </xdr:nvSpPr>
        <xdr:spPr>
          <a:xfrm>
            <a:off x="345" y="2289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29"/>
          <xdr:cNvSpPr>
            <a:spLocks/>
          </xdr:cNvSpPr>
        </xdr:nvSpPr>
        <xdr:spPr>
          <a:xfrm>
            <a:off x="343" y="2343"/>
            <a:ext cx="8" cy="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30"/>
          <xdr:cNvSpPr>
            <a:spLocks/>
          </xdr:cNvSpPr>
        </xdr:nvSpPr>
        <xdr:spPr>
          <a:xfrm>
            <a:off x="227" y="2223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31"/>
          <xdr:cNvSpPr>
            <a:spLocks/>
          </xdr:cNvSpPr>
        </xdr:nvSpPr>
        <xdr:spPr>
          <a:xfrm>
            <a:off x="288" y="2224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32"/>
          <xdr:cNvSpPr>
            <a:spLocks/>
          </xdr:cNvSpPr>
        </xdr:nvSpPr>
        <xdr:spPr>
          <a:xfrm>
            <a:off x="348" y="2228"/>
            <a:ext cx="0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33"/>
          <xdr:cNvSpPr>
            <a:spLocks/>
          </xdr:cNvSpPr>
        </xdr:nvSpPr>
        <xdr:spPr>
          <a:xfrm>
            <a:off x="190" y="2219"/>
            <a:ext cx="0" cy="14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Polygon 34"/>
          <xdr:cNvSpPr>
            <a:spLocks/>
          </xdr:cNvSpPr>
        </xdr:nvSpPr>
        <xdr:spPr>
          <a:xfrm>
            <a:off x="191" y="2213"/>
            <a:ext cx="192" cy="8"/>
          </a:xfrm>
          <a:custGeom>
            <a:pathLst>
              <a:path h="12" w="192">
                <a:moveTo>
                  <a:pt x="0" y="10"/>
                </a:moveTo>
                <a:cubicBezTo>
                  <a:pt x="3" y="5"/>
                  <a:pt x="20" y="3"/>
                  <a:pt x="27" y="2"/>
                </a:cubicBezTo>
                <a:cubicBezTo>
                  <a:pt x="37" y="3"/>
                  <a:pt x="35" y="5"/>
                  <a:pt x="42" y="7"/>
                </a:cubicBezTo>
                <a:cubicBezTo>
                  <a:pt x="53" y="4"/>
                  <a:pt x="47" y="5"/>
                  <a:pt x="60" y="4"/>
                </a:cubicBezTo>
                <a:cubicBezTo>
                  <a:pt x="66" y="2"/>
                  <a:pt x="67" y="2"/>
                  <a:pt x="74" y="3"/>
                </a:cubicBezTo>
                <a:cubicBezTo>
                  <a:pt x="85" y="10"/>
                  <a:pt x="95" y="3"/>
                  <a:pt x="105" y="0"/>
                </a:cubicBezTo>
                <a:cubicBezTo>
                  <a:pt x="128" y="1"/>
                  <a:pt x="149" y="3"/>
                  <a:pt x="173" y="4"/>
                </a:cubicBezTo>
                <a:cubicBezTo>
                  <a:pt x="178" y="12"/>
                  <a:pt x="181" y="9"/>
                  <a:pt x="192" y="9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35"/>
          <xdr:cNvSpPr>
            <a:spLocks/>
          </xdr:cNvSpPr>
        </xdr:nvSpPr>
        <xdr:spPr>
          <a:xfrm flipV="1">
            <a:off x="227" y="2294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6"/>
          <xdr:cNvSpPr>
            <a:spLocks/>
          </xdr:cNvSpPr>
        </xdr:nvSpPr>
        <xdr:spPr>
          <a:xfrm flipV="1">
            <a:off x="228" y="2297"/>
            <a:ext cx="33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37"/>
          <xdr:cNvSpPr>
            <a:spLocks/>
          </xdr:cNvSpPr>
        </xdr:nvSpPr>
        <xdr:spPr>
          <a:xfrm flipV="1">
            <a:off x="227" y="2295"/>
            <a:ext cx="46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38"/>
          <xdr:cNvSpPr>
            <a:spLocks/>
          </xdr:cNvSpPr>
        </xdr:nvSpPr>
        <xdr:spPr>
          <a:xfrm flipV="1">
            <a:off x="227" y="2297"/>
            <a:ext cx="54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39"/>
          <xdr:cNvSpPr>
            <a:spLocks/>
          </xdr:cNvSpPr>
        </xdr:nvSpPr>
        <xdr:spPr>
          <a:xfrm flipV="1">
            <a:off x="234" y="2303"/>
            <a:ext cx="5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40"/>
          <xdr:cNvSpPr>
            <a:spLocks/>
          </xdr:cNvSpPr>
        </xdr:nvSpPr>
        <xdr:spPr>
          <a:xfrm flipV="1">
            <a:off x="249" y="2315"/>
            <a:ext cx="37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41"/>
          <xdr:cNvSpPr>
            <a:spLocks/>
          </xdr:cNvSpPr>
        </xdr:nvSpPr>
        <xdr:spPr>
          <a:xfrm flipV="1">
            <a:off x="263" y="2326"/>
            <a:ext cx="23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42"/>
          <xdr:cNvSpPr>
            <a:spLocks/>
          </xdr:cNvSpPr>
        </xdr:nvSpPr>
        <xdr:spPr>
          <a:xfrm flipV="1">
            <a:off x="279" y="2339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TextBox 43"/>
          <xdr:cNvSpPr txBox="1">
            <a:spLocks noChangeArrowheads="1"/>
          </xdr:cNvSpPr>
        </xdr:nvSpPr>
        <xdr:spPr>
          <a:xfrm>
            <a:off x="300" y="2309"/>
            <a:ext cx="4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поле</a:t>
            </a:r>
          </a:p>
        </xdr:txBody>
      </xdr:sp>
      <xdr:sp>
        <xdr:nvSpPr>
          <xdr:cNvPr id="38" name="Line 44"/>
          <xdr:cNvSpPr>
            <a:spLocks/>
          </xdr:cNvSpPr>
        </xdr:nvSpPr>
        <xdr:spPr>
          <a:xfrm flipH="1">
            <a:off x="281" y="2322"/>
            <a:ext cx="17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45"/>
          <xdr:cNvSpPr>
            <a:spLocks/>
          </xdr:cNvSpPr>
        </xdr:nvSpPr>
        <xdr:spPr>
          <a:xfrm flipH="1">
            <a:off x="154" y="229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46"/>
          <xdr:cNvSpPr>
            <a:spLocks/>
          </xdr:cNvSpPr>
        </xdr:nvSpPr>
        <xdr:spPr>
          <a:xfrm>
            <a:off x="171" y="226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47"/>
          <xdr:cNvSpPr>
            <a:spLocks/>
          </xdr:cNvSpPr>
        </xdr:nvSpPr>
        <xdr:spPr>
          <a:xfrm flipV="1">
            <a:off x="169" y="234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TextBox 48"/>
          <xdr:cNvSpPr txBox="1">
            <a:spLocks noChangeArrowheads="1"/>
          </xdr:cNvSpPr>
        </xdr:nvSpPr>
        <xdr:spPr>
          <a:xfrm>
            <a:off x="160" y="2311"/>
            <a:ext cx="17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43" name="Line 49"/>
          <xdr:cNvSpPr>
            <a:spLocks/>
          </xdr:cNvSpPr>
        </xdr:nvSpPr>
        <xdr:spPr>
          <a:xfrm flipH="1">
            <a:off x="130" y="236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50"/>
          <xdr:cNvSpPr>
            <a:spLocks/>
          </xdr:cNvSpPr>
        </xdr:nvSpPr>
        <xdr:spPr>
          <a:xfrm flipH="1">
            <a:off x="127" y="2345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51"/>
          <xdr:cNvSpPr>
            <a:spLocks/>
          </xdr:cNvSpPr>
        </xdr:nvSpPr>
        <xdr:spPr>
          <a:xfrm>
            <a:off x="144" y="232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52"/>
          <xdr:cNvSpPr>
            <a:spLocks/>
          </xdr:cNvSpPr>
        </xdr:nvSpPr>
        <xdr:spPr>
          <a:xfrm flipV="1">
            <a:off x="142" y="236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TextBox 53"/>
          <xdr:cNvSpPr txBox="1">
            <a:spLocks noChangeArrowheads="1"/>
          </xdr:cNvSpPr>
        </xdr:nvSpPr>
        <xdr:spPr>
          <a:xfrm>
            <a:off x="118" y="2348"/>
            <a:ext cx="25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48" name="Line 54"/>
          <xdr:cNvSpPr>
            <a:spLocks/>
          </xdr:cNvSpPr>
        </xdr:nvSpPr>
        <xdr:spPr>
          <a:xfrm>
            <a:off x="228" y="236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55"/>
          <xdr:cNvSpPr>
            <a:spLocks/>
          </xdr:cNvSpPr>
        </xdr:nvSpPr>
        <xdr:spPr>
          <a:xfrm>
            <a:off x="288" y="236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56"/>
          <xdr:cNvSpPr>
            <a:spLocks/>
          </xdr:cNvSpPr>
        </xdr:nvSpPr>
        <xdr:spPr>
          <a:xfrm flipH="1">
            <a:off x="289" y="2380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57"/>
          <xdr:cNvSpPr>
            <a:spLocks/>
          </xdr:cNvSpPr>
        </xdr:nvSpPr>
        <xdr:spPr>
          <a:xfrm>
            <a:off x="201" y="238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TextBox 58"/>
          <xdr:cNvSpPr txBox="1">
            <a:spLocks noChangeArrowheads="1"/>
          </xdr:cNvSpPr>
        </xdr:nvSpPr>
        <xdr:spPr>
          <a:xfrm>
            <a:off x="237" y="2376"/>
            <a:ext cx="41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</a:t>
            </a:r>
            <a:r>
              <a:rPr lang="en-US" cap="none" sz="1000" b="0" i="1" u="none" baseline="0">
                <a:latin typeface="Arial Cyr"/>
                <a:ea typeface="Arial Cyr"/>
                <a:cs typeface="Arial Cyr"/>
              </a:rPr>
              <a:t>  l</a:t>
            </a:r>
          </a:p>
        </xdr:txBody>
      </xdr:sp>
      <xdr:sp>
        <xdr:nvSpPr>
          <xdr:cNvPr id="53" name="Line 59"/>
          <xdr:cNvSpPr>
            <a:spLocks/>
          </xdr:cNvSpPr>
        </xdr:nvSpPr>
        <xdr:spPr>
          <a:xfrm flipV="1">
            <a:off x="190" y="219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60"/>
          <xdr:cNvSpPr>
            <a:spLocks/>
          </xdr:cNvSpPr>
        </xdr:nvSpPr>
        <xdr:spPr>
          <a:xfrm flipV="1">
            <a:off x="228" y="219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61"/>
          <xdr:cNvSpPr>
            <a:spLocks/>
          </xdr:cNvSpPr>
        </xdr:nvSpPr>
        <xdr:spPr>
          <a:xfrm>
            <a:off x="161" y="2212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62"/>
          <xdr:cNvSpPr>
            <a:spLocks/>
          </xdr:cNvSpPr>
        </xdr:nvSpPr>
        <xdr:spPr>
          <a:xfrm flipH="1">
            <a:off x="230" y="2211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TextBox 63"/>
          <xdr:cNvSpPr txBox="1">
            <a:spLocks noChangeArrowheads="1"/>
          </xdr:cNvSpPr>
        </xdr:nvSpPr>
        <xdr:spPr>
          <a:xfrm>
            <a:off x="199" y="2199"/>
            <a:ext cx="1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58" name="TextBox 64"/>
          <xdr:cNvSpPr txBox="1">
            <a:spLocks noChangeArrowheads="1"/>
          </xdr:cNvSpPr>
        </xdr:nvSpPr>
        <xdr:spPr>
          <a:xfrm>
            <a:off x="115" y="2401"/>
            <a:ext cx="39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Рис. 1  К выбору наивыгоднейшего размещения светильников</a:t>
            </a:r>
          </a:p>
        </xdr:txBody>
      </xdr:sp>
      <xdr:sp>
        <xdr:nvSpPr>
          <xdr:cNvPr id="59" name="Line 65"/>
          <xdr:cNvSpPr>
            <a:spLocks/>
          </xdr:cNvSpPr>
        </xdr:nvSpPr>
        <xdr:spPr>
          <a:xfrm flipV="1">
            <a:off x="234" y="2333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66"/>
          <xdr:cNvSpPr>
            <a:spLocks/>
          </xdr:cNvSpPr>
        </xdr:nvSpPr>
        <xdr:spPr>
          <a:xfrm flipV="1">
            <a:off x="234" y="2281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67"/>
          <xdr:cNvSpPr>
            <a:spLocks/>
          </xdr:cNvSpPr>
        </xdr:nvSpPr>
        <xdr:spPr>
          <a:xfrm flipV="1">
            <a:off x="233" y="2230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68"/>
          <xdr:cNvSpPr>
            <a:spLocks/>
          </xdr:cNvSpPr>
        </xdr:nvSpPr>
        <xdr:spPr>
          <a:xfrm flipV="1">
            <a:off x="222" y="233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69"/>
          <xdr:cNvSpPr>
            <a:spLocks/>
          </xdr:cNvSpPr>
        </xdr:nvSpPr>
        <xdr:spPr>
          <a:xfrm flipV="1">
            <a:off x="221" y="2282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70"/>
          <xdr:cNvSpPr>
            <a:spLocks/>
          </xdr:cNvSpPr>
        </xdr:nvSpPr>
        <xdr:spPr>
          <a:xfrm flipV="1">
            <a:off x="221" y="223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Line 71"/>
          <xdr:cNvSpPr>
            <a:spLocks/>
          </xdr:cNvSpPr>
        </xdr:nvSpPr>
        <xdr:spPr>
          <a:xfrm>
            <a:off x="221" y="235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Line 72"/>
          <xdr:cNvSpPr>
            <a:spLocks/>
          </xdr:cNvSpPr>
        </xdr:nvSpPr>
        <xdr:spPr>
          <a:xfrm>
            <a:off x="222" y="233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73"/>
          <xdr:cNvSpPr>
            <a:spLocks/>
          </xdr:cNvSpPr>
        </xdr:nvSpPr>
        <xdr:spPr>
          <a:xfrm>
            <a:off x="221" y="230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74"/>
          <xdr:cNvSpPr>
            <a:spLocks/>
          </xdr:cNvSpPr>
        </xdr:nvSpPr>
        <xdr:spPr>
          <a:xfrm>
            <a:off x="222" y="228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75"/>
          <xdr:cNvSpPr>
            <a:spLocks/>
          </xdr:cNvSpPr>
        </xdr:nvSpPr>
        <xdr:spPr>
          <a:xfrm>
            <a:off x="222" y="225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76"/>
          <xdr:cNvSpPr>
            <a:spLocks/>
          </xdr:cNvSpPr>
        </xdr:nvSpPr>
        <xdr:spPr>
          <a:xfrm>
            <a:off x="222" y="223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77"/>
          <xdr:cNvSpPr>
            <a:spLocks/>
          </xdr:cNvSpPr>
        </xdr:nvSpPr>
        <xdr:spPr>
          <a:xfrm flipV="1">
            <a:off x="354" y="233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78"/>
          <xdr:cNvSpPr>
            <a:spLocks/>
          </xdr:cNvSpPr>
        </xdr:nvSpPr>
        <xdr:spPr>
          <a:xfrm flipV="1">
            <a:off x="294" y="2282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79"/>
          <xdr:cNvSpPr>
            <a:spLocks/>
          </xdr:cNvSpPr>
        </xdr:nvSpPr>
        <xdr:spPr>
          <a:xfrm flipV="1">
            <a:off x="281" y="228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80"/>
          <xdr:cNvSpPr>
            <a:spLocks/>
          </xdr:cNvSpPr>
        </xdr:nvSpPr>
        <xdr:spPr>
          <a:xfrm flipV="1">
            <a:off x="356" y="2282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81"/>
          <xdr:cNvSpPr>
            <a:spLocks/>
          </xdr:cNvSpPr>
        </xdr:nvSpPr>
        <xdr:spPr>
          <a:xfrm flipV="1">
            <a:off x="343" y="228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82"/>
          <xdr:cNvSpPr>
            <a:spLocks/>
          </xdr:cNvSpPr>
        </xdr:nvSpPr>
        <xdr:spPr>
          <a:xfrm flipV="1">
            <a:off x="353" y="223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83"/>
          <xdr:cNvSpPr>
            <a:spLocks/>
          </xdr:cNvSpPr>
        </xdr:nvSpPr>
        <xdr:spPr>
          <a:xfrm flipV="1">
            <a:off x="343" y="223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84"/>
          <xdr:cNvSpPr>
            <a:spLocks/>
          </xdr:cNvSpPr>
        </xdr:nvSpPr>
        <xdr:spPr>
          <a:xfrm flipV="1">
            <a:off x="295" y="2231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85"/>
          <xdr:cNvSpPr>
            <a:spLocks/>
          </xdr:cNvSpPr>
        </xdr:nvSpPr>
        <xdr:spPr>
          <a:xfrm flipV="1">
            <a:off x="283" y="223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86"/>
          <xdr:cNvSpPr>
            <a:spLocks/>
          </xdr:cNvSpPr>
        </xdr:nvSpPr>
        <xdr:spPr>
          <a:xfrm flipV="1">
            <a:off x="282" y="2334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87"/>
          <xdr:cNvSpPr>
            <a:spLocks/>
          </xdr:cNvSpPr>
        </xdr:nvSpPr>
        <xdr:spPr>
          <a:xfrm>
            <a:off x="282" y="235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Line 88"/>
          <xdr:cNvSpPr>
            <a:spLocks/>
          </xdr:cNvSpPr>
        </xdr:nvSpPr>
        <xdr:spPr>
          <a:xfrm>
            <a:off x="283" y="23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Line 89"/>
          <xdr:cNvSpPr>
            <a:spLocks/>
          </xdr:cNvSpPr>
        </xdr:nvSpPr>
        <xdr:spPr>
          <a:xfrm flipV="1">
            <a:off x="282" y="2303"/>
            <a:ext cx="8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90"/>
          <xdr:cNvSpPr>
            <a:spLocks/>
          </xdr:cNvSpPr>
        </xdr:nvSpPr>
        <xdr:spPr>
          <a:xfrm>
            <a:off x="280" y="228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91"/>
          <xdr:cNvSpPr>
            <a:spLocks/>
          </xdr:cNvSpPr>
        </xdr:nvSpPr>
        <xdr:spPr>
          <a:xfrm>
            <a:off x="283" y="2256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Line 92"/>
          <xdr:cNvSpPr>
            <a:spLocks/>
          </xdr:cNvSpPr>
        </xdr:nvSpPr>
        <xdr:spPr>
          <a:xfrm>
            <a:off x="282" y="223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93"/>
          <xdr:cNvSpPr>
            <a:spLocks/>
          </xdr:cNvSpPr>
        </xdr:nvSpPr>
        <xdr:spPr>
          <a:xfrm>
            <a:off x="343" y="225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Line 94"/>
          <xdr:cNvSpPr>
            <a:spLocks/>
          </xdr:cNvSpPr>
        </xdr:nvSpPr>
        <xdr:spPr>
          <a:xfrm>
            <a:off x="343" y="223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Line 95"/>
          <xdr:cNvSpPr>
            <a:spLocks/>
          </xdr:cNvSpPr>
        </xdr:nvSpPr>
        <xdr:spPr>
          <a:xfrm>
            <a:off x="343" y="23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Line 96"/>
          <xdr:cNvSpPr>
            <a:spLocks/>
          </xdr:cNvSpPr>
        </xdr:nvSpPr>
        <xdr:spPr>
          <a:xfrm>
            <a:off x="343" y="2282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Line 97"/>
          <xdr:cNvSpPr>
            <a:spLocks/>
          </xdr:cNvSpPr>
        </xdr:nvSpPr>
        <xdr:spPr>
          <a:xfrm flipV="1">
            <a:off x="341" y="2333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Line 98"/>
          <xdr:cNvSpPr>
            <a:spLocks/>
          </xdr:cNvSpPr>
        </xdr:nvSpPr>
        <xdr:spPr>
          <a:xfrm>
            <a:off x="343" y="235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Line 99"/>
          <xdr:cNvSpPr>
            <a:spLocks/>
          </xdr:cNvSpPr>
        </xdr:nvSpPr>
        <xdr:spPr>
          <a:xfrm>
            <a:off x="341" y="233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Line 100"/>
          <xdr:cNvSpPr>
            <a:spLocks/>
          </xdr:cNvSpPr>
        </xdr:nvSpPr>
        <xdr:spPr>
          <a:xfrm>
            <a:off x="281" y="230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Line 101"/>
          <xdr:cNvSpPr>
            <a:spLocks/>
          </xdr:cNvSpPr>
        </xdr:nvSpPr>
        <xdr:spPr>
          <a:xfrm flipV="1">
            <a:off x="292" y="233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52</xdr:row>
      <xdr:rowOff>76200</xdr:rowOff>
    </xdr:from>
    <xdr:to>
      <xdr:col>3</xdr:col>
      <xdr:colOff>628650</xdr:colOff>
      <xdr:row>52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2371725" y="1162050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73</xdr:row>
      <xdr:rowOff>76200</xdr:rowOff>
    </xdr:from>
    <xdr:to>
      <xdr:col>3</xdr:col>
      <xdr:colOff>628650</xdr:colOff>
      <xdr:row>73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371725" y="1516380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94</xdr:row>
      <xdr:rowOff>76200</xdr:rowOff>
    </xdr:from>
    <xdr:to>
      <xdr:col>3</xdr:col>
      <xdr:colOff>628650</xdr:colOff>
      <xdr:row>94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2371725" y="1870710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114</xdr:row>
      <xdr:rowOff>76200</xdr:rowOff>
    </xdr:from>
    <xdr:to>
      <xdr:col>3</xdr:col>
      <xdr:colOff>628650</xdr:colOff>
      <xdr:row>114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2371725" y="22088475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142</xdr:row>
      <xdr:rowOff>76200</xdr:rowOff>
    </xdr:from>
    <xdr:to>
      <xdr:col>3</xdr:col>
      <xdr:colOff>628650</xdr:colOff>
      <xdr:row>142</xdr:row>
      <xdr:rowOff>200025</xdr:rowOff>
    </xdr:to>
    <xdr:sp>
      <xdr:nvSpPr>
        <xdr:cNvPr id="5" name="AutoShape 6"/>
        <xdr:cNvSpPr>
          <a:spLocks/>
        </xdr:cNvSpPr>
      </xdr:nvSpPr>
      <xdr:spPr>
        <a:xfrm>
          <a:off x="2371725" y="2676525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167</xdr:row>
      <xdr:rowOff>76200</xdr:rowOff>
    </xdr:from>
    <xdr:to>
      <xdr:col>3</xdr:col>
      <xdr:colOff>628650</xdr:colOff>
      <xdr:row>167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2371725" y="3095625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189</xdr:row>
      <xdr:rowOff>76200</xdr:rowOff>
    </xdr:from>
    <xdr:to>
      <xdr:col>3</xdr:col>
      <xdr:colOff>628650</xdr:colOff>
      <xdr:row>189</xdr:row>
      <xdr:rowOff>200025</xdr:rowOff>
    </xdr:to>
    <xdr:sp>
      <xdr:nvSpPr>
        <xdr:cNvPr id="7" name="AutoShape 8"/>
        <xdr:cNvSpPr>
          <a:spLocks/>
        </xdr:cNvSpPr>
      </xdr:nvSpPr>
      <xdr:spPr>
        <a:xfrm>
          <a:off x="2371725" y="34661475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6"/>
  <sheetViews>
    <sheetView showGridLines="0" tabSelected="1" workbookViewId="0" topLeftCell="A1">
      <selection activeCell="M10" sqref="M10"/>
    </sheetView>
  </sheetViews>
  <sheetFormatPr defaultColWidth="9.00390625" defaultRowHeight="12.75"/>
  <cols>
    <col min="1" max="7" width="9.25390625" style="1" customWidth="1"/>
    <col min="8" max="8" width="10.375" style="1" bestFit="1" customWidth="1"/>
    <col min="9" max="9" width="11.00390625" style="1" customWidth="1"/>
    <col min="10" max="16384" width="9.25390625" style="1" customWidth="1"/>
  </cols>
  <sheetData>
    <row r="2" spans="1:9" ht="20.25">
      <c r="A2" s="136" t="s">
        <v>271</v>
      </c>
      <c r="B2" s="136"/>
      <c r="C2" s="136"/>
      <c r="D2" s="136"/>
      <c r="E2" s="136"/>
      <c r="F2" s="136"/>
      <c r="G2" s="136"/>
      <c r="H2" s="136"/>
      <c r="I2" s="136"/>
    </row>
    <row r="4" spans="3:7" ht="18.75">
      <c r="C4" s="137" t="s">
        <v>479</v>
      </c>
      <c r="D4" s="137"/>
      <c r="E4" s="137"/>
      <c r="F4" s="137"/>
      <c r="G4" s="137"/>
    </row>
    <row r="6" spans="1:9" ht="18.75">
      <c r="A6" s="138" t="s">
        <v>195</v>
      </c>
      <c r="B6" s="138"/>
      <c r="C6" s="77" t="s">
        <v>459</v>
      </c>
      <c r="D6" s="54"/>
      <c r="E6" s="54"/>
      <c r="F6" s="54"/>
      <c r="G6" s="54"/>
      <c r="H6" s="54"/>
      <c r="I6" s="54"/>
    </row>
    <row r="7" spans="3:9" ht="18.75">
      <c r="C7" s="77" t="s">
        <v>460</v>
      </c>
      <c r="D7" s="54"/>
      <c r="E7" s="54"/>
      <c r="F7" s="54"/>
      <c r="G7" s="54"/>
      <c r="H7" s="54"/>
      <c r="I7" s="54"/>
    </row>
    <row r="8" spans="1:7" ht="18.75">
      <c r="A8" s="54"/>
      <c r="B8" s="54"/>
      <c r="C8" s="29"/>
      <c r="D8" s="29"/>
      <c r="E8" s="29"/>
      <c r="F8" s="29"/>
      <c r="G8" s="29"/>
    </row>
    <row r="9" spans="1:2" ht="18.75">
      <c r="A9" s="66"/>
      <c r="B9" s="66"/>
    </row>
    <row r="10" spans="2:7" ht="18.75">
      <c r="B10" s="30" t="s">
        <v>48</v>
      </c>
      <c r="C10" s="30"/>
      <c r="D10" s="30"/>
      <c r="E10" s="4"/>
      <c r="F10" s="4"/>
      <c r="G10" s="4"/>
    </row>
    <row r="11" ht="18.75">
      <c r="A11" s="1" t="s">
        <v>151</v>
      </c>
    </row>
    <row r="12" ht="18.75">
      <c r="A12" s="1" t="s">
        <v>152</v>
      </c>
    </row>
    <row r="13" ht="18.75">
      <c r="A13" s="1" t="s">
        <v>283</v>
      </c>
    </row>
    <row r="14" ht="18.75">
      <c r="A14" s="1" t="s">
        <v>284</v>
      </c>
    </row>
    <row r="15" ht="18.75">
      <c r="A15" s="1" t="s">
        <v>285</v>
      </c>
    </row>
    <row r="16" ht="18.75">
      <c r="A16" s="1" t="s">
        <v>286</v>
      </c>
    </row>
    <row r="17" ht="18.75">
      <c r="A17" s="1" t="s">
        <v>287</v>
      </c>
    </row>
    <row r="18" ht="18.75">
      <c r="A18" s="1" t="s">
        <v>288</v>
      </c>
    </row>
    <row r="19" ht="18.75">
      <c r="A19" s="1" t="s">
        <v>289</v>
      </c>
    </row>
    <row r="20" spans="1:3" ht="18.75">
      <c r="A20" s="1" t="s">
        <v>290</v>
      </c>
      <c r="C20" s="1" t="s">
        <v>300</v>
      </c>
    </row>
    <row r="21" ht="18.75">
      <c r="A21" s="1" t="s">
        <v>301</v>
      </c>
    </row>
    <row r="22" ht="18.75">
      <c r="A22" s="1" t="s">
        <v>294</v>
      </c>
    </row>
    <row r="23" spans="1:8" ht="18">
      <c r="A23" s="1" t="s">
        <v>291</v>
      </c>
      <c r="H23" s="1" t="s">
        <v>292</v>
      </c>
    </row>
    <row r="24" ht="18">
      <c r="A24" s="1" t="s">
        <v>293</v>
      </c>
    </row>
    <row r="25" ht="18.75">
      <c r="A25" s="1" t="s">
        <v>295</v>
      </c>
    </row>
    <row r="26" ht="18.75">
      <c r="A26" s="1" t="s">
        <v>296</v>
      </c>
    </row>
    <row r="27" ht="18"/>
    <row r="28" ht="18"/>
    <row r="29" ht="18"/>
    <row r="30" ht="18.75">
      <c r="A30" s="1" t="s">
        <v>297</v>
      </c>
    </row>
    <row r="31" ht="18.75">
      <c r="A31" s="1" t="s">
        <v>298</v>
      </c>
    </row>
    <row r="32" ht="18.75">
      <c r="A32" s="1" t="s">
        <v>299</v>
      </c>
    </row>
    <row r="34" ht="18"/>
    <row r="35" ht="18"/>
    <row r="36" ht="18"/>
    <row r="37" ht="18.75">
      <c r="A37" s="1" t="s">
        <v>302</v>
      </c>
    </row>
    <row r="38" ht="18.75">
      <c r="A38" s="1" t="s">
        <v>303</v>
      </c>
    </row>
    <row r="39" ht="22.5">
      <c r="A39" s="1" t="s">
        <v>304</v>
      </c>
    </row>
    <row r="40" ht="18.75">
      <c r="A40" s="1" t="s">
        <v>305</v>
      </c>
    </row>
    <row r="41" spans="1:6" ht="22.5">
      <c r="A41" s="1" t="s">
        <v>306</v>
      </c>
      <c r="F41" s="1" t="s">
        <v>482</v>
      </c>
    </row>
    <row r="42" ht="18.75">
      <c r="A42" s="1" t="s">
        <v>483</v>
      </c>
    </row>
    <row r="43" ht="18"/>
    <row r="44" ht="18"/>
    <row r="45" ht="18"/>
    <row r="46" ht="18"/>
    <row r="47" ht="18.75">
      <c r="A47" s="1" t="s">
        <v>307</v>
      </c>
    </row>
    <row r="48" ht="18.75">
      <c r="A48" s="1" t="s">
        <v>308</v>
      </c>
    </row>
    <row r="49" ht="18.75">
      <c r="A49" s="1" t="s">
        <v>309</v>
      </c>
    </row>
    <row r="50" ht="18.75">
      <c r="A50" s="1" t="s">
        <v>310</v>
      </c>
    </row>
    <row r="51" ht="18.75">
      <c r="A51" s="1" t="s">
        <v>311</v>
      </c>
    </row>
    <row r="52" ht="18.75">
      <c r="A52" s="1" t="s">
        <v>312</v>
      </c>
    </row>
    <row r="53" ht="18.75">
      <c r="A53" s="1" t="s">
        <v>313</v>
      </c>
    </row>
    <row r="54" ht="18.75">
      <c r="A54" s="1" t="s">
        <v>314</v>
      </c>
    </row>
    <row r="55" ht="18.75">
      <c r="A55" s="1" t="s">
        <v>153</v>
      </c>
    </row>
    <row r="56" ht="18.75">
      <c r="A56" s="1" t="s">
        <v>169</v>
      </c>
    </row>
    <row r="57" ht="18.75">
      <c r="A57" s="1" t="s">
        <v>170</v>
      </c>
    </row>
    <row r="58" spans="1:9" ht="18.75">
      <c r="A58" s="1" t="s">
        <v>49</v>
      </c>
      <c r="H58" s="4"/>
      <c r="I58" s="4"/>
    </row>
    <row r="59" spans="1:7" ht="18.75">
      <c r="A59" s="4"/>
      <c r="B59" s="1" t="s">
        <v>212</v>
      </c>
      <c r="G59" s="4"/>
    </row>
    <row r="60" ht="18.75">
      <c r="B60" s="1" t="s">
        <v>167</v>
      </c>
    </row>
    <row r="61" ht="18.75">
      <c r="B61" s="1" t="s">
        <v>168</v>
      </c>
    </row>
    <row r="62" ht="18.75">
      <c r="A62" s="1" t="s">
        <v>315</v>
      </c>
    </row>
    <row r="63" spans="2:3" ht="18.75">
      <c r="B63" s="1" t="s">
        <v>316</v>
      </c>
      <c r="C63" s="1" t="s">
        <v>317</v>
      </c>
    </row>
    <row r="64" spans="2:3" ht="18.75">
      <c r="B64" s="1" t="s">
        <v>316</v>
      </c>
      <c r="C64" s="1" t="s">
        <v>318</v>
      </c>
    </row>
    <row r="65" spans="2:3" ht="18.75">
      <c r="B65" s="1" t="s">
        <v>316</v>
      </c>
      <c r="C65" s="1" t="s">
        <v>319</v>
      </c>
    </row>
    <row r="66" spans="2:3" ht="18.75">
      <c r="B66" s="1" t="s">
        <v>316</v>
      </c>
      <c r="C66" s="1" t="s">
        <v>320</v>
      </c>
    </row>
    <row r="67" spans="2:3" ht="18">
      <c r="B67" s="1" t="s">
        <v>316</v>
      </c>
      <c r="C67" s="1" t="s">
        <v>321</v>
      </c>
    </row>
    <row r="68" spans="2:3" ht="18">
      <c r="B68" s="1" t="s">
        <v>316</v>
      </c>
      <c r="C68" s="1" t="s">
        <v>322</v>
      </c>
    </row>
    <row r="69" spans="2:3" ht="18.75">
      <c r="B69" s="1" t="s">
        <v>316</v>
      </c>
      <c r="C69" s="1" t="s">
        <v>323</v>
      </c>
    </row>
    <row r="70" ht="18.75">
      <c r="A70" s="1" t="s">
        <v>324</v>
      </c>
    </row>
    <row r="71" ht="18.75">
      <c r="A71" s="1" t="s">
        <v>484</v>
      </c>
    </row>
    <row r="72" ht="18.75">
      <c r="A72" s="1" t="s">
        <v>325</v>
      </c>
    </row>
    <row r="73" ht="18.75">
      <c r="A73" s="1" t="s">
        <v>326</v>
      </c>
    </row>
    <row r="75" ht="18"/>
    <row r="76" ht="18"/>
    <row r="77" ht="18"/>
    <row r="78" ht="18.75">
      <c r="A78" s="1" t="s">
        <v>84</v>
      </c>
    </row>
    <row r="79" ht="18.75">
      <c r="B79" s="1" t="s">
        <v>154</v>
      </c>
    </row>
    <row r="80" ht="18.75">
      <c r="B80" s="1" t="s">
        <v>155</v>
      </c>
    </row>
    <row r="81" ht="18.75">
      <c r="B81" s="1" t="s">
        <v>327</v>
      </c>
    </row>
    <row r="82" ht="18.75">
      <c r="B82" s="1" t="s">
        <v>328</v>
      </c>
    </row>
    <row r="83" ht="18.75">
      <c r="B83" s="1" t="s">
        <v>329</v>
      </c>
    </row>
    <row r="84" ht="18.75">
      <c r="A84" s="1" t="s">
        <v>156</v>
      </c>
    </row>
    <row r="85" ht="18"/>
    <row r="86" ht="18"/>
    <row r="87" ht="18"/>
    <row r="88" spans="2:3" ht="20.25">
      <c r="B88" s="54" t="s">
        <v>50</v>
      </c>
      <c r="C88" s="1" t="s">
        <v>149</v>
      </c>
    </row>
    <row r="89" spans="2:3" ht="18.75">
      <c r="B89" s="1" t="s">
        <v>51</v>
      </c>
      <c r="C89" s="1" t="s">
        <v>52</v>
      </c>
    </row>
    <row r="90" ht="20.25">
      <c r="C90" s="1" t="s">
        <v>150</v>
      </c>
    </row>
    <row r="91" ht="22.5">
      <c r="C91" s="1" t="s">
        <v>171</v>
      </c>
    </row>
    <row r="92" ht="18.75">
      <c r="C92" s="1" t="s">
        <v>53</v>
      </c>
    </row>
    <row r="93" spans="3:4" ht="18">
      <c r="C93" s="1" t="s">
        <v>54</v>
      </c>
      <c r="D93" s="1" t="s">
        <v>55</v>
      </c>
    </row>
    <row r="94" ht="18">
      <c r="D94" s="1" t="s">
        <v>56</v>
      </c>
    </row>
    <row r="95" ht="18.75">
      <c r="D95" s="1" t="s">
        <v>80</v>
      </c>
    </row>
    <row r="96" ht="18.75">
      <c r="D96" s="1" t="s">
        <v>191</v>
      </c>
    </row>
    <row r="97" ht="18.75">
      <c r="D97" s="1" t="s">
        <v>81</v>
      </c>
    </row>
    <row r="98" ht="18.75">
      <c r="D98" s="1" t="s">
        <v>82</v>
      </c>
    </row>
    <row r="99" ht="18.75">
      <c r="D99" s="1" t="s">
        <v>83</v>
      </c>
    </row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6" ht="18.75">
      <c r="A116" s="1" t="s">
        <v>157</v>
      </c>
    </row>
    <row r="117" ht="18.75">
      <c r="A117" s="1" t="s">
        <v>158</v>
      </c>
    </row>
    <row r="118" ht="18.75">
      <c r="A118" s="1" t="s">
        <v>196</v>
      </c>
    </row>
    <row r="119" ht="18.75">
      <c r="A119" s="1" t="s">
        <v>485</v>
      </c>
    </row>
    <row r="121" ht="18"/>
    <row r="122" ht="18"/>
    <row r="123" ht="18"/>
    <row r="125" ht="18.75">
      <c r="A125" s="1" t="s">
        <v>197</v>
      </c>
    </row>
    <row r="126" ht="18.75">
      <c r="A126" s="1" t="s">
        <v>198</v>
      </c>
    </row>
    <row r="127" ht="18.75">
      <c r="A127" s="1" t="s">
        <v>199</v>
      </c>
    </row>
    <row r="128" ht="18.75">
      <c r="A128" s="1" t="s">
        <v>200</v>
      </c>
    </row>
    <row r="129" ht="18.75">
      <c r="A129" s="1" t="s">
        <v>201</v>
      </c>
    </row>
    <row r="130" ht="18.75">
      <c r="A130" s="1" t="s">
        <v>202</v>
      </c>
    </row>
    <row r="131" ht="18.75">
      <c r="A131" s="1" t="s">
        <v>203</v>
      </c>
    </row>
    <row r="135" spans="2:3" ht="20.25">
      <c r="B135" s="1" t="s">
        <v>204</v>
      </c>
      <c r="C135" s="1" t="s">
        <v>272</v>
      </c>
    </row>
    <row r="137" ht="18.75">
      <c r="A137" s="1" t="s">
        <v>261</v>
      </c>
    </row>
    <row r="138" ht="18.75">
      <c r="A138" s="1" t="s">
        <v>266</v>
      </c>
    </row>
    <row r="139" ht="18.75">
      <c r="B139" s="1" t="s">
        <v>262</v>
      </c>
    </row>
    <row r="140" ht="18"/>
    <row r="141" ht="18"/>
    <row r="142" ht="18"/>
    <row r="143" ht="18.75">
      <c r="B143" s="1" t="s">
        <v>263</v>
      </c>
    </row>
    <row r="145" ht="18"/>
    <row r="146" ht="18"/>
    <row r="147" ht="20.25">
      <c r="A147" s="1" t="s">
        <v>264</v>
      </c>
    </row>
    <row r="148" ht="18.75">
      <c r="A148" s="1" t="s">
        <v>265</v>
      </c>
    </row>
    <row r="149" ht="18.75">
      <c r="A149" s="1" t="s">
        <v>267</v>
      </c>
    </row>
    <row r="150" ht="20.25">
      <c r="A150" s="1" t="s">
        <v>268</v>
      </c>
    </row>
    <row r="152" ht="18.75">
      <c r="A152" s="1" t="s">
        <v>205</v>
      </c>
    </row>
    <row r="153" ht="18.75">
      <c r="A153" s="1" t="s">
        <v>269</v>
      </c>
    </row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7" ht="18.75">
      <c r="A167" s="1" t="s">
        <v>206</v>
      </c>
    </row>
    <row r="168" ht="18.75">
      <c r="A168" s="1" t="s">
        <v>207</v>
      </c>
    </row>
    <row r="169" ht="18.75">
      <c r="A169" s="1" t="s">
        <v>208</v>
      </c>
    </row>
    <row r="170" ht="18.75">
      <c r="A170" s="1" t="s">
        <v>209</v>
      </c>
    </row>
    <row r="171" ht="18.75">
      <c r="A171" s="1" t="s">
        <v>210</v>
      </c>
    </row>
    <row r="175" ht="18.75">
      <c r="A175" s="1" t="s">
        <v>211</v>
      </c>
    </row>
    <row r="176" ht="20.25">
      <c r="A176" s="1" t="s">
        <v>270</v>
      </c>
    </row>
  </sheetData>
  <sheetProtection password="CEE5" sheet="1" objects="1" scenarios="1"/>
  <mergeCells count="3">
    <mergeCell ref="A2:I2"/>
    <mergeCell ref="C4:G4"/>
    <mergeCell ref="A6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5" r:id="rId15"/>
  <rowBreaks count="4" manualBreakCount="4">
    <brk id="38" max="255" man="1"/>
    <brk id="77" max="255" man="1"/>
    <brk id="114" max="255" man="1"/>
    <brk id="146" max="255" man="1"/>
  </rowBreaks>
  <drawing r:id="rId14"/>
  <legacyDrawing r:id="rId13"/>
  <oleObjects>
    <oleObject progId="Equation.3" shapeId="346988" r:id="rId1"/>
    <oleObject progId="Equation.3" shapeId="529012" r:id="rId2"/>
    <oleObject progId="Equation.3" shapeId="681846" r:id="rId3"/>
    <oleObject progId="Equation.3" shapeId="714118" r:id="rId4"/>
    <oleObject progId="Equation.3" shapeId="575907" r:id="rId5"/>
    <oleObject progId="Equation.3" shapeId="595042" r:id="rId6"/>
    <oleObject progId="Equation.3" shapeId="352853" r:id="rId7"/>
    <oleObject progId="Equation.3" shapeId="424191" r:id="rId8"/>
    <oleObject progId="Equation.3" shapeId="451513" r:id="rId9"/>
    <oleObject progId="Equation.3" shapeId="638851" r:id="rId10"/>
    <oleObject progId="Equation.3" shapeId="747613" r:id="rId11"/>
    <oleObject progId="Equation.3" shapeId="877748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204"/>
  <sheetViews>
    <sheetView showGridLines="0" workbookViewId="0" topLeftCell="A1">
      <selection activeCell="A1" sqref="A1"/>
    </sheetView>
  </sheetViews>
  <sheetFormatPr defaultColWidth="9.00390625" defaultRowHeight="12.75"/>
  <cols>
    <col min="1" max="7" width="9.25390625" style="1" customWidth="1"/>
    <col min="8" max="8" width="10.25390625" style="1" bestFit="1" customWidth="1"/>
    <col min="9" max="16384" width="9.25390625" style="1" customWidth="1"/>
  </cols>
  <sheetData>
    <row r="2" spans="1:9" ht="20.25">
      <c r="A2" s="139" t="s">
        <v>271</v>
      </c>
      <c r="B2" s="139"/>
      <c r="C2" s="139"/>
      <c r="D2" s="139"/>
      <c r="E2" s="139"/>
      <c r="F2" s="139"/>
      <c r="G2" s="139"/>
      <c r="H2" s="139"/>
      <c r="I2" s="139"/>
    </row>
    <row r="3" spans="3:7" ht="18.75">
      <c r="C3" s="137" t="s">
        <v>479</v>
      </c>
      <c r="D3" s="137"/>
      <c r="E3" s="137"/>
      <c r="F3" s="137"/>
      <c r="G3" s="137"/>
    </row>
    <row r="5" spans="1:9" ht="18.75">
      <c r="A5" s="137" t="s">
        <v>418</v>
      </c>
      <c r="B5" s="137"/>
      <c r="C5" s="137"/>
      <c r="D5" s="137"/>
      <c r="E5" s="137"/>
      <c r="F5" s="137"/>
      <c r="G5" s="137"/>
      <c r="H5" s="137"/>
      <c r="I5" s="137"/>
    </row>
    <row r="6" ht="18.75">
      <c r="B6" s="4"/>
    </row>
    <row r="7" spans="1:5" ht="18.75">
      <c r="A7" s="31"/>
      <c r="B7" s="138" t="s">
        <v>419</v>
      </c>
      <c r="C7" s="138"/>
      <c r="D7" s="138"/>
      <c r="E7" s="138"/>
    </row>
    <row r="8" spans="2:3" ht="18.75">
      <c r="B8" s="83" t="s">
        <v>420</v>
      </c>
      <c r="C8" s="1" t="s">
        <v>430</v>
      </c>
    </row>
    <row r="9" spans="2:3" ht="18.75">
      <c r="B9" s="83" t="s">
        <v>421</v>
      </c>
      <c r="C9" s="1" t="s">
        <v>431</v>
      </c>
    </row>
    <row r="10" spans="2:3" ht="18.75">
      <c r="B10" s="83" t="s">
        <v>422</v>
      </c>
      <c r="C10" s="1" t="s">
        <v>432</v>
      </c>
    </row>
    <row r="11" spans="2:3" ht="18.75">
      <c r="B11" s="83" t="s">
        <v>423</v>
      </c>
      <c r="C11" s="1" t="s">
        <v>433</v>
      </c>
    </row>
    <row r="12" spans="4:9" ht="18.75">
      <c r="D12" s="4" t="s">
        <v>424</v>
      </c>
      <c r="E12" s="4"/>
      <c r="F12" s="4"/>
      <c r="G12" s="4"/>
      <c r="H12" s="4"/>
      <c r="I12" s="4"/>
    </row>
    <row r="13" spans="4:9" ht="18.75">
      <c r="D13" s="4" t="s">
        <v>425</v>
      </c>
      <c r="E13" s="4"/>
      <c r="F13" s="4"/>
      <c r="G13" s="4"/>
      <c r="H13" s="4"/>
      <c r="I13" s="4"/>
    </row>
    <row r="14" spans="3:9" ht="18.75">
      <c r="C14" s="2"/>
      <c r="D14" s="4" t="s">
        <v>426</v>
      </c>
      <c r="E14" s="4"/>
      <c r="F14" s="4"/>
      <c r="G14" s="4"/>
      <c r="H14" s="4"/>
      <c r="I14" s="4"/>
    </row>
    <row r="15" spans="2:3" ht="18.75">
      <c r="B15" s="83" t="s">
        <v>427</v>
      </c>
      <c r="C15" s="1" t="s">
        <v>434</v>
      </c>
    </row>
    <row r="16" spans="2:9" ht="18.75">
      <c r="B16" s="83" t="s">
        <v>428</v>
      </c>
      <c r="C16" s="2" t="s">
        <v>435</v>
      </c>
      <c r="D16" s="2"/>
      <c r="E16" s="2"/>
      <c r="F16" s="2"/>
      <c r="G16" s="2"/>
      <c r="H16" s="2"/>
      <c r="I16" s="2"/>
    </row>
    <row r="17" spans="2:3" ht="18.75">
      <c r="B17" s="83" t="s">
        <v>429</v>
      </c>
      <c r="C17" s="1" t="s">
        <v>436</v>
      </c>
    </row>
    <row r="18" spans="2:9" ht="18.75">
      <c r="B18" s="83" t="s">
        <v>437</v>
      </c>
      <c r="C18" s="2" t="s">
        <v>438</v>
      </c>
      <c r="D18" s="2"/>
      <c r="E18" s="2"/>
      <c r="F18" s="2"/>
      <c r="G18" s="2"/>
      <c r="H18" s="2"/>
      <c r="I18" s="2"/>
    </row>
    <row r="20" spans="2:5" ht="18.75">
      <c r="B20" s="19" t="s">
        <v>439</v>
      </c>
      <c r="C20" s="114"/>
      <c r="D20" s="19"/>
      <c r="E20" s="19"/>
    </row>
    <row r="22" ht="18.75">
      <c r="A22" s="1" t="s">
        <v>440</v>
      </c>
    </row>
    <row r="23" ht="18.75">
      <c r="A23" s="1" t="s">
        <v>521</v>
      </c>
    </row>
    <row r="24" ht="18.75">
      <c r="A24" s="1" t="s">
        <v>520</v>
      </c>
    </row>
    <row r="25" spans="1:9" ht="18.75">
      <c r="A25" s="87" t="s">
        <v>522</v>
      </c>
      <c r="B25" s="54"/>
      <c r="C25" s="54"/>
      <c r="D25" s="54"/>
      <c r="E25" s="54"/>
      <c r="F25" s="54"/>
      <c r="G25" s="54"/>
      <c r="H25" s="54"/>
      <c r="I25" s="54"/>
    </row>
    <row r="26" ht="18.75">
      <c r="A26" s="1" t="s">
        <v>442</v>
      </c>
    </row>
    <row r="27" spans="2:3" ht="18.75">
      <c r="B27" s="1" t="s">
        <v>316</v>
      </c>
      <c r="C27" s="1" t="s">
        <v>523</v>
      </c>
    </row>
    <row r="28" ht="18.75">
      <c r="C28" s="1" t="s">
        <v>441</v>
      </c>
    </row>
    <row r="29" spans="2:3" ht="18.75">
      <c r="B29" s="1" t="s">
        <v>316</v>
      </c>
      <c r="C29" s="1" t="s">
        <v>502</v>
      </c>
    </row>
    <row r="30" ht="18.75">
      <c r="C30" s="1" t="s">
        <v>524</v>
      </c>
    </row>
    <row r="31" ht="18.75">
      <c r="C31" s="1" t="s">
        <v>503</v>
      </c>
    </row>
    <row r="32" ht="18.75">
      <c r="A32" s="1" t="s">
        <v>525</v>
      </c>
    </row>
    <row r="33" ht="18.75">
      <c r="A33" s="1" t="s">
        <v>504</v>
      </c>
    </row>
    <row r="34" ht="18.75">
      <c r="A34" s="1" t="s">
        <v>526</v>
      </c>
    </row>
    <row r="35" ht="18.75">
      <c r="A35" s="1" t="s">
        <v>506</v>
      </c>
    </row>
    <row r="36" ht="18.75">
      <c r="A36" s="1" t="s">
        <v>507</v>
      </c>
    </row>
    <row r="37" ht="18.75">
      <c r="A37" s="1" t="s">
        <v>527</v>
      </c>
    </row>
    <row r="38" ht="18.75">
      <c r="A38" s="1" t="s">
        <v>508</v>
      </c>
    </row>
    <row r="39" ht="18.75">
      <c r="A39" s="1" t="s">
        <v>539</v>
      </c>
    </row>
    <row r="40" ht="18.75">
      <c r="A40" s="1" t="s">
        <v>511</v>
      </c>
    </row>
    <row r="41" ht="18.75">
      <c r="A41" s="1" t="s">
        <v>528</v>
      </c>
    </row>
    <row r="42" ht="18.75">
      <c r="A42" s="1" t="s">
        <v>515</v>
      </c>
    </row>
    <row r="43" ht="18.75">
      <c r="A43" s="1" t="s">
        <v>512</v>
      </c>
    </row>
    <row r="44" ht="18.75">
      <c r="A44" s="1" t="s">
        <v>513</v>
      </c>
    </row>
    <row r="45" ht="18.75">
      <c r="A45" s="1" t="s">
        <v>514</v>
      </c>
    </row>
    <row r="46" ht="18.75">
      <c r="A46" s="1" t="s">
        <v>529</v>
      </c>
    </row>
    <row r="47" ht="18.75">
      <c r="A47" s="1" t="s">
        <v>535</v>
      </c>
    </row>
    <row r="48" ht="18.75">
      <c r="A48" s="1" t="s">
        <v>530</v>
      </c>
    </row>
    <row r="49" ht="18.75">
      <c r="A49" s="1" t="s">
        <v>536</v>
      </c>
    </row>
    <row r="50" ht="18.75">
      <c r="A50" s="1" t="s">
        <v>531</v>
      </c>
    </row>
    <row r="51" ht="18.75">
      <c r="A51" s="1" t="s">
        <v>532</v>
      </c>
    </row>
    <row r="52" ht="18.75">
      <c r="A52" s="1" t="s">
        <v>454</v>
      </c>
    </row>
    <row r="53" ht="18.75">
      <c r="A53" s="1" t="s">
        <v>533</v>
      </c>
    </row>
    <row r="54" ht="18.75">
      <c r="A54" s="1" t="s">
        <v>481</v>
      </c>
    </row>
    <row r="55" ht="18.75">
      <c r="A55" s="1" t="s">
        <v>509</v>
      </c>
    </row>
    <row r="56" ht="18.75">
      <c r="A56" s="1" t="s">
        <v>510</v>
      </c>
    </row>
    <row r="57" spans="1:9" ht="18.75">
      <c r="A57" s="1" t="s">
        <v>464</v>
      </c>
      <c r="I57" s="64"/>
    </row>
    <row r="58" ht="18.75">
      <c r="A58" s="1" t="s">
        <v>518</v>
      </c>
    </row>
    <row r="59" ht="18.75">
      <c r="A59" s="1" t="s">
        <v>508</v>
      </c>
    </row>
    <row r="60" ht="18.75">
      <c r="A60" s="1" t="s">
        <v>539</v>
      </c>
    </row>
    <row r="61" ht="18.75">
      <c r="A61" s="1" t="s">
        <v>511</v>
      </c>
    </row>
    <row r="62" ht="18.75">
      <c r="A62" s="1" t="s">
        <v>528</v>
      </c>
    </row>
    <row r="63" ht="18.75">
      <c r="A63" s="1" t="s">
        <v>515</v>
      </c>
    </row>
    <row r="64" ht="18.75">
      <c r="A64" s="1" t="s">
        <v>512</v>
      </c>
    </row>
    <row r="65" ht="18.75">
      <c r="A65" s="1" t="s">
        <v>513</v>
      </c>
    </row>
    <row r="66" ht="18.75">
      <c r="A66" s="1" t="s">
        <v>514</v>
      </c>
    </row>
    <row r="67" ht="18.75">
      <c r="A67" s="1" t="s">
        <v>458</v>
      </c>
    </row>
    <row r="68" ht="18.75">
      <c r="A68" s="1" t="s">
        <v>537</v>
      </c>
    </row>
    <row r="69" ht="18.75">
      <c r="A69" s="1" t="s">
        <v>538</v>
      </c>
    </row>
    <row r="70" ht="18.75">
      <c r="A70" s="1" t="s">
        <v>536</v>
      </c>
    </row>
    <row r="71" ht="18.75">
      <c r="A71" s="1" t="s">
        <v>531</v>
      </c>
    </row>
    <row r="72" ht="18.75">
      <c r="A72" s="1" t="s">
        <v>519</v>
      </c>
    </row>
    <row r="73" ht="18.75">
      <c r="A73" s="1" t="s">
        <v>454</v>
      </c>
    </row>
    <row r="74" ht="18.75">
      <c r="A74" s="1" t="s">
        <v>534</v>
      </c>
    </row>
    <row r="75" ht="18.75">
      <c r="A75" s="1" t="s">
        <v>481</v>
      </c>
    </row>
    <row r="78" spans="2:8" ht="18.75">
      <c r="B78" s="56"/>
      <c r="C78" s="56"/>
      <c r="D78" s="56"/>
      <c r="E78" s="56"/>
      <c r="F78" s="56"/>
      <c r="H78" s="19"/>
    </row>
    <row r="79" spans="8:9" ht="18.75">
      <c r="H79" s="81"/>
      <c r="I79" s="64"/>
    </row>
    <row r="80" spans="8:9" ht="18.75">
      <c r="H80" s="29"/>
      <c r="I80" s="64"/>
    </row>
    <row r="81" spans="8:9" ht="18.75">
      <c r="H81" s="29"/>
      <c r="I81" s="64"/>
    </row>
    <row r="82" spans="8:9" ht="18.75">
      <c r="H82" s="29"/>
      <c r="I82" s="64"/>
    </row>
    <row r="83" spans="8:9" ht="18.75">
      <c r="H83" s="29"/>
      <c r="I83" s="64"/>
    </row>
    <row r="85" spans="8:9" ht="18.75">
      <c r="H85" s="100"/>
      <c r="I85" s="64"/>
    </row>
    <row r="86" ht="18.75">
      <c r="I86" s="64"/>
    </row>
    <row r="89" spans="8:9" ht="18.75">
      <c r="H89" s="20"/>
      <c r="I89" s="64"/>
    </row>
    <row r="90" spans="2:9" ht="18.75">
      <c r="B90" s="101"/>
      <c r="C90" s="101"/>
      <c r="D90" s="101"/>
      <c r="E90" s="101"/>
      <c r="F90" s="101"/>
      <c r="G90" s="101"/>
      <c r="H90" s="101"/>
      <c r="I90" s="101"/>
    </row>
    <row r="91" spans="2:9" ht="18.75">
      <c r="B91" s="101"/>
      <c r="C91" s="101"/>
      <c r="D91" s="101"/>
      <c r="E91" s="101"/>
      <c r="F91" s="101"/>
      <c r="G91" s="101"/>
      <c r="H91" s="101"/>
      <c r="I91" s="101"/>
    </row>
    <row r="92" spans="2:4" ht="18.75">
      <c r="B92" s="20"/>
      <c r="C92" s="20"/>
      <c r="D92" s="20"/>
    </row>
    <row r="93" spans="5:9" ht="18.75">
      <c r="E93" s="2"/>
      <c r="F93" s="2"/>
      <c r="G93" s="2"/>
      <c r="H93" s="2"/>
      <c r="I93" s="2"/>
    </row>
    <row r="94" spans="5:9" ht="18.75">
      <c r="E94" s="2"/>
      <c r="F94" s="29"/>
      <c r="G94" s="29"/>
      <c r="H94" s="29"/>
      <c r="I94" s="29"/>
    </row>
    <row r="95" ht="18.75">
      <c r="H95" s="81"/>
    </row>
    <row r="96" spans="2:8" ht="18.75">
      <c r="B96" s="102"/>
      <c r="C96" s="102"/>
      <c r="D96" s="102"/>
      <c r="E96" s="102"/>
      <c r="F96" s="102"/>
      <c r="G96" s="102"/>
      <c r="H96" s="103"/>
    </row>
    <row r="97" ht="18.75">
      <c r="H97" s="29"/>
    </row>
    <row r="98" ht="18.75">
      <c r="H98" s="29"/>
    </row>
    <row r="99" ht="18.75">
      <c r="H99" s="29"/>
    </row>
    <row r="102" ht="18.75">
      <c r="H102" s="29"/>
    </row>
    <row r="104" ht="18.75">
      <c r="H104" s="29"/>
    </row>
    <row r="105" spans="2:4" ht="18.75">
      <c r="B105" s="20"/>
      <c r="C105" s="20"/>
      <c r="D105" s="20"/>
    </row>
    <row r="107" ht="18.75">
      <c r="H107" s="29"/>
    </row>
    <row r="109" spans="8:9" ht="18.75">
      <c r="H109" s="29"/>
      <c r="I109" s="29"/>
    </row>
    <row r="110" ht="18.75">
      <c r="H110" s="29"/>
    </row>
    <row r="111" ht="18.75">
      <c r="H111" s="29"/>
    </row>
    <row r="115" spans="8:9" ht="18.75">
      <c r="H115" s="20"/>
      <c r="I115" s="64"/>
    </row>
    <row r="116" spans="2:8" ht="18.75">
      <c r="B116" s="101"/>
      <c r="C116" s="101"/>
      <c r="D116" s="101"/>
      <c r="E116" s="101"/>
      <c r="F116" s="101"/>
      <c r="G116" s="101"/>
      <c r="H116" s="101"/>
    </row>
    <row r="117" spans="2:8" ht="18.75">
      <c r="B117" s="101"/>
      <c r="C117" s="101"/>
      <c r="D117" s="101"/>
      <c r="E117" s="101"/>
      <c r="F117" s="101"/>
      <c r="G117" s="101"/>
      <c r="H117" s="101"/>
    </row>
    <row r="118" spans="2:4" ht="18.75">
      <c r="B118" s="20"/>
      <c r="C118" s="20"/>
      <c r="D118" s="20"/>
    </row>
    <row r="119" spans="5:9" ht="18.75">
      <c r="E119" s="2"/>
      <c r="F119" s="29"/>
      <c r="G119" s="29"/>
      <c r="H119" s="29"/>
      <c r="I119" s="29"/>
    </row>
    <row r="120" spans="5:9" ht="18.75">
      <c r="E120" s="29"/>
      <c r="F120" s="29"/>
      <c r="G120" s="29"/>
      <c r="H120" s="29"/>
      <c r="I120" s="29"/>
    </row>
    <row r="121" ht="18.75">
      <c r="H121" s="29"/>
    </row>
    <row r="122" spans="2:8" ht="18.75">
      <c r="B122" s="102"/>
      <c r="C122" s="102"/>
      <c r="D122" s="102"/>
      <c r="E122" s="102"/>
      <c r="F122" s="102"/>
      <c r="G122" s="102"/>
      <c r="H122" s="103"/>
    </row>
    <row r="123" ht="18.75">
      <c r="H123" s="29"/>
    </row>
    <row r="124" ht="18.75">
      <c r="H124" s="29"/>
    </row>
    <row r="125" ht="18.75">
      <c r="H125" s="29"/>
    </row>
    <row r="128" ht="18.75">
      <c r="H128" s="29"/>
    </row>
    <row r="130" ht="18.75">
      <c r="H130" s="29"/>
    </row>
    <row r="131" spans="2:4" ht="18.75">
      <c r="B131" s="20"/>
      <c r="C131" s="20"/>
      <c r="D131" s="20"/>
    </row>
    <row r="133" ht="18.75">
      <c r="H133" s="29"/>
    </row>
    <row r="135" spans="8:9" ht="18.75">
      <c r="H135" s="29"/>
      <c r="I135" s="29"/>
    </row>
    <row r="136" spans="8:9" ht="18.75">
      <c r="H136" s="29"/>
      <c r="I136" s="2"/>
    </row>
    <row r="137" ht="18.75">
      <c r="H137" s="29"/>
    </row>
    <row r="141" spans="8:9" ht="18.75">
      <c r="H141" s="20"/>
      <c r="I141" s="64"/>
    </row>
    <row r="144" spans="2:8" ht="18.75">
      <c r="B144" s="101"/>
      <c r="C144" s="101"/>
      <c r="D144" s="101"/>
      <c r="E144" s="101"/>
      <c r="F144" s="101"/>
      <c r="G144" s="101"/>
      <c r="H144" s="101"/>
    </row>
    <row r="145" spans="2:8" ht="18.75">
      <c r="B145" s="101"/>
      <c r="C145" s="101"/>
      <c r="D145" s="101"/>
      <c r="E145" s="101"/>
      <c r="F145" s="101"/>
      <c r="G145" s="101"/>
      <c r="H145" s="101"/>
    </row>
    <row r="146" spans="2:7" ht="18.75">
      <c r="B146" s="101"/>
      <c r="C146" s="101"/>
      <c r="D146" s="101"/>
      <c r="E146" s="101"/>
      <c r="F146" s="101"/>
      <c r="G146" s="19"/>
    </row>
    <row r="147" ht="18.75">
      <c r="B147" s="20"/>
    </row>
    <row r="149" ht="18.75">
      <c r="I149" s="81"/>
    </row>
    <row r="150" ht="18.75">
      <c r="B150" s="20"/>
    </row>
    <row r="152" ht="18.75">
      <c r="I152" s="81"/>
    </row>
    <row r="153" spans="2:7" ht="18.75">
      <c r="B153" s="101"/>
      <c r="C153" s="101"/>
      <c r="D153" s="101"/>
      <c r="E153" s="101"/>
      <c r="F153" s="101"/>
      <c r="G153" s="101"/>
    </row>
    <row r="154" spans="2:7" ht="18.75">
      <c r="B154" s="101"/>
      <c r="C154" s="101"/>
      <c r="D154" s="101"/>
      <c r="E154" s="101"/>
      <c r="F154" s="101"/>
      <c r="G154" s="101"/>
    </row>
    <row r="155" spans="2:9" ht="18.75">
      <c r="B155" s="20"/>
      <c r="I155" s="81"/>
    </row>
    <row r="156" spans="2:9" ht="18.75">
      <c r="B156" s="20"/>
      <c r="I156" s="81"/>
    </row>
    <row r="157" spans="2:7" ht="18.75">
      <c r="B157" s="101"/>
      <c r="C157" s="101"/>
      <c r="D157" s="101"/>
      <c r="E157" s="101"/>
      <c r="F157" s="101"/>
      <c r="G157" s="101"/>
    </row>
    <row r="158" spans="2:5" ht="18.75">
      <c r="B158" s="101"/>
      <c r="C158" s="101"/>
      <c r="D158" s="101"/>
      <c r="E158" s="101"/>
    </row>
    <row r="159" spans="2:4" ht="18.75">
      <c r="B159" s="20"/>
      <c r="C159" s="20"/>
      <c r="D159" s="20"/>
    </row>
    <row r="161" ht="18.75">
      <c r="H161" s="29"/>
    </row>
    <row r="162" spans="6:8" ht="18.75">
      <c r="F162" s="103"/>
      <c r="G162" s="104"/>
      <c r="H162" s="20"/>
    </row>
    <row r="163" spans="8:9" ht="18.75">
      <c r="H163" s="29"/>
      <c r="I163" s="29"/>
    </row>
    <row r="164" ht="18.75">
      <c r="H164" s="29"/>
    </row>
    <row r="179" ht="18.75">
      <c r="G179" s="19"/>
    </row>
    <row r="180" spans="2:9" ht="18.75">
      <c r="B180" s="20"/>
      <c r="H180" s="2"/>
      <c r="I180" s="81"/>
    </row>
    <row r="181" spans="2:9" ht="18.75">
      <c r="B181" s="20"/>
      <c r="H181" s="2"/>
      <c r="I181" s="81"/>
    </row>
    <row r="182" spans="8:9" ht="18.75">
      <c r="H182" s="2"/>
      <c r="I182" s="81"/>
    </row>
    <row r="183" spans="2:9" ht="18.75">
      <c r="B183" s="20"/>
      <c r="H183" s="105"/>
      <c r="I183" s="81"/>
    </row>
    <row r="184" spans="2:9" ht="18.75">
      <c r="B184" s="20"/>
      <c r="H184" s="105"/>
      <c r="I184" s="81"/>
    </row>
    <row r="185" spans="2:9" ht="18.75">
      <c r="B185" s="101"/>
      <c r="C185" s="101"/>
      <c r="D185" s="101"/>
      <c r="E185" s="101"/>
      <c r="F185" s="101"/>
      <c r="G185" s="101"/>
      <c r="H185" s="101"/>
      <c r="I185" s="101"/>
    </row>
    <row r="186" spans="2:9" ht="18.75">
      <c r="B186" s="101"/>
      <c r="C186" s="101"/>
      <c r="D186" s="101"/>
      <c r="E186" s="101"/>
      <c r="F186" s="101"/>
      <c r="G186" s="101"/>
      <c r="H186" s="101"/>
      <c r="I186" s="101"/>
    </row>
    <row r="187" ht="18.75">
      <c r="G187" s="19"/>
    </row>
    <row r="188" spans="2:9" ht="18.75">
      <c r="B188" s="20"/>
      <c r="H188" s="2"/>
      <c r="I188" s="81"/>
    </row>
    <row r="189" spans="2:9" ht="18.75">
      <c r="B189" s="20"/>
      <c r="H189" s="2"/>
      <c r="I189" s="81"/>
    </row>
    <row r="190" spans="8:9" ht="18.75">
      <c r="H190" s="2"/>
      <c r="I190" s="81"/>
    </row>
    <row r="191" spans="2:9" ht="18.75">
      <c r="B191" s="20"/>
      <c r="H191" s="2"/>
      <c r="I191" s="81"/>
    </row>
    <row r="192" spans="2:9" ht="18.75">
      <c r="B192" s="20"/>
      <c r="H192" s="2"/>
      <c r="I192" s="81"/>
    </row>
    <row r="193" ht="18.75">
      <c r="I193" s="84"/>
    </row>
    <row r="194" spans="2:8" ht="18.75">
      <c r="B194" s="101"/>
      <c r="C194" s="20"/>
      <c r="D194" s="20"/>
      <c r="E194" s="20"/>
      <c r="F194" s="20"/>
      <c r="G194" s="20"/>
      <c r="H194" s="84"/>
    </row>
    <row r="195" ht="18.75">
      <c r="G195" s="19"/>
    </row>
    <row r="196" spans="2:9" ht="18.75">
      <c r="B196" s="20"/>
      <c r="H196" s="2"/>
      <c r="I196" s="81"/>
    </row>
    <row r="197" spans="2:9" ht="18.75">
      <c r="B197" s="20"/>
      <c r="H197" s="2"/>
      <c r="I197" s="84"/>
    </row>
    <row r="198" spans="8:9" ht="18.75">
      <c r="H198" s="2"/>
      <c r="I198" s="81"/>
    </row>
    <row r="199" spans="2:9" ht="18.75">
      <c r="B199" s="20"/>
      <c r="H199" s="2"/>
      <c r="I199" s="81"/>
    </row>
    <row r="200" spans="2:9" ht="18.75">
      <c r="B200" s="20"/>
      <c r="H200" s="2"/>
      <c r="I200" s="81"/>
    </row>
    <row r="204" ht="18.75">
      <c r="B204" s="20"/>
    </row>
  </sheetData>
  <sheetProtection password="CEE5" sheet="1" objects="1" scenarios="1"/>
  <mergeCells count="4">
    <mergeCell ref="A2:I2"/>
    <mergeCell ref="C3:G3"/>
    <mergeCell ref="A5:I5"/>
    <mergeCell ref="B7:E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15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18.75">
      <c r="A2" s="137" t="s">
        <v>330</v>
      </c>
      <c r="B2" s="137"/>
      <c r="C2" s="137"/>
      <c r="D2" s="137"/>
      <c r="E2" s="137"/>
      <c r="F2" s="137"/>
      <c r="G2" s="137"/>
      <c r="H2" s="137"/>
      <c r="I2" s="137"/>
    </row>
    <row r="3" spans="1:9" ht="18.75">
      <c r="A3" s="137" t="s">
        <v>331</v>
      </c>
      <c r="B3" s="137"/>
      <c r="C3" s="137"/>
      <c r="D3" s="137"/>
      <c r="E3" s="137"/>
      <c r="F3" s="137"/>
      <c r="G3" s="137"/>
      <c r="H3" s="137"/>
      <c r="I3" s="137"/>
    </row>
    <row r="4" spans="1:9" ht="18.75">
      <c r="A4" s="141" t="s">
        <v>480</v>
      </c>
      <c r="B4" s="141"/>
      <c r="C4" s="141"/>
      <c r="D4" s="113"/>
      <c r="E4" s="113"/>
      <c r="F4" s="113"/>
      <c r="H4" s="142" t="s">
        <v>75</v>
      </c>
      <c r="I4" s="142"/>
    </row>
    <row r="5" spans="1:9" ht="18.75">
      <c r="A5" s="143" t="s">
        <v>277</v>
      </c>
      <c r="B5" s="151" t="s">
        <v>334</v>
      </c>
      <c r="C5" s="152"/>
      <c r="D5" s="155" t="s">
        <v>498</v>
      </c>
      <c r="E5" s="134"/>
      <c r="F5" s="135"/>
      <c r="G5" s="145" t="s">
        <v>332</v>
      </c>
      <c r="H5" s="146"/>
      <c r="I5" s="149" t="s">
        <v>333</v>
      </c>
    </row>
    <row r="6" spans="1:9" ht="18.75">
      <c r="A6" s="144"/>
      <c r="B6" s="153"/>
      <c r="C6" s="154"/>
      <c r="D6" s="89" t="s">
        <v>335</v>
      </c>
      <c r="E6" s="90" t="s">
        <v>336</v>
      </c>
      <c r="F6" s="90" t="s">
        <v>337</v>
      </c>
      <c r="G6" s="147"/>
      <c r="H6" s="148"/>
      <c r="I6" s="150"/>
    </row>
    <row r="7" spans="1:9" ht="18.75">
      <c r="A7" s="125">
        <v>1</v>
      </c>
      <c r="B7" s="94" t="s">
        <v>338</v>
      </c>
      <c r="C7" s="94"/>
      <c r="D7" s="119">
        <v>24</v>
      </c>
      <c r="E7" s="95">
        <v>12</v>
      </c>
      <c r="F7" s="122">
        <v>5</v>
      </c>
      <c r="G7" s="94" t="s">
        <v>340</v>
      </c>
      <c r="H7" s="39"/>
      <c r="I7" s="96" t="s">
        <v>342</v>
      </c>
    </row>
    <row r="8" spans="1:9" ht="18.75">
      <c r="A8" s="126"/>
      <c r="B8" s="92" t="s">
        <v>339</v>
      </c>
      <c r="C8" s="92"/>
      <c r="D8" s="120"/>
      <c r="E8" s="93"/>
      <c r="F8" s="123"/>
      <c r="G8" s="92" t="s">
        <v>341</v>
      </c>
      <c r="H8" s="41"/>
      <c r="I8" s="41" t="s">
        <v>343</v>
      </c>
    </row>
    <row r="9" spans="1:9" ht="18.75">
      <c r="A9" s="127">
        <v>2</v>
      </c>
      <c r="B9" s="94" t="s">
        <v>338</v>
      </c>
      <c r="C9" s="94"/>
      <c r="D9" s="121">
        <v>20</v>
      </c>
      <c r="E9" s="95">
        <v>10</v>
      </c>
      <c r="F9" s="124">
        <v>4</v>
      </c>
      <c r="G9" s="94" t="s">
        <v>340</v>
      </c>
      <c r="H9" s="96"/>
      <c r="I9" s="96" t="s">
        <v>345</v>
      </c>
    </row>
    <row r="10" spans="1:9" ht="18.75">
      <c r="A10" s="126"/>
      <c r="B10" s="92" t="s">
        <v>344</v>
      </c>
      <c r="C10" s="92"/>
      <c r="D10" s="120"/>
      <c r="E10" s="93"/>
      <c r="F10" s="123"/>
      <c r="G10" s="92" t="s">
        <v>341</v>
      </c>
      <c r="H10" s="41"/>
      <c r="I10" s="41" t="s">
        <v>346</v>
      </c>
    </row>
    <row r="11" spans="1:9" ht="18.75">
      <c r="A11" s="127">
        <v>3</v>
      </c>
      <c r="B11" s="94" t="s">
        <v>348</v>
      </c>
      <c r="C11" s="94"/>
      <c r="D11" s="121">
        <v>6</v>
      </c>
      <c r="E11" s="95">
        <v>4.5</v>
      </c>
      <c r="F11" s="124">
        <v>3.5</v>
      </c>
      <c r="G11" s="94" t="s">
        <v>347</v>
      </c>
      <c r="H11" s="96"/>
      <c r="I11" s="96" t="s">
        <v>342</v>
      </c>
    </row>
    <row r="12" spans="1:9" ht="18.75">
      <c r="A12" s="126"/>
      <c r="B12" s="92" t="s">
        <v>349</v>
      </c>
      <c r="C12" s="92"/>
      <c r="D12" s="97"/>
      <c r="E12" s="88"/>
      <c r="F12" s="112"/>
      <c r="G12" s="92" t="s">
        <v>31</v>
      </c>
      <c r="H12" s="41"/>
      <c r="I12" s="41" t="s">
        <v>343</v>
      </c>
    </row>
    <row r="13" spans="1:9" ht="18.75">
      <c r="A13" s="127">
        <v>4</v>
      </c>
      <c r="B13" s="94" t="s">
        <v>497</v>
      </c>
      <c r="C13" s="94"/>
      <c r="D13" s="121">
        <v>8</v>
      </c>
      <c r="E13" s="95">
        <v>4</v>
      </c>
      <c r="F13" s="124">
        <v>3.7</v>
      </c>
      <c r="G13" s="94" t="s">
        <v>347</v>
      </c>
      <c r="H13" s="96"/>
      <c r="I13" s="96" t="s">
        <v>345</v>
      </c>
    </row>
    <row r="14" spans="1:9" ht="18.75">
      <c r="A14" s="126"/>
      <c r="B14" s="92"/>
      <c r="C14" s="92"/>
      <c r="D14" s="97"/>
      <c r="E14" s="88"/>
      <c r="F14" s="112"/>
      <c r="G14" s="92" t="s">
        <v>31</v>
      </c>
      <c r="H14" s="41"/>
      <c r="I14" s="41" t="s">
        <v>346</v>
      </c>
    </row>
    <row r="15" spans="1:9" ht="18.75">
      <c r="A15" s="127">
        <v>5</v>
      </c>
      <c r="B15" s="94" t="s">
        <v>495</v>
      </c>
      <c r="C15" s="94"/>
      <c r="D15" s="121">
        <v>20</v>
      </c>
      <c r="E15" s="95">
        <v>12</v>
      </c>
      <c r="F15" s="124">
        <v>4</v>
      </c>
      <c r="G15" s="94" t="s">
        <v>347</v>
      </c>
      <c r="H15" s="96"/>
      <c r="I15" s="96" t="s">
        <v>345</v>
      </c>
    </row>
    <row r="16" spans="1:9" ht="18.75">
      <c r="A16" s="126"/>
      <c r="B16" s="92" t="s">
        <v>496</v>
      </c>
      <c r="C16" s="92"/>
      <c r="D16" s="97"/>
      <c r="E16" s="88"/>
      <c r="F16" s="112"/>
      <c r="G16" s="92" t="s">
        <v>31</v>
      </c>
      <c r="H16" s="41"/>
      <c r="I16" s="41" t="s">
        <v>346</v>
      </c>
    </row>
    <row r="17" spans="1:9" ht="18.75">
      <c r="A17" s="127">
        <v>6</v>
      </c>
      <c r="B17" s="94" t="s">
        <v>494</v>
      </c>
      <c r="C17" s="94"/>
      <c r="D17" s="121">
        <v>28</v>
      </c>
      <c r="E17" s="95">
        <v>16</v>
      </c>
      <c r="F17" s="124">
        <v>4</v>
      </c>
      <c r="G17" s="94" t="s">
        <v>347</v>
      </c>
      <c r="H17" s="96"/>
      <c r="I17" s="96" t="s">
        <v>345</v>
      </c>
    </row>
    <row r="18" spans="1:9" ht="18.75">
      <c r="A18" s="126"/>
      <c r="B18" s="92"/>
      <c r="C18" s="92"/>
      <c r="D18" s="97"/>
      <c r="E18" s="88"/>
      <c r="F18" s="112"/>
      <c r="G18" s="92" t="s">
        <v>31</v>
      </c>
      <c r="H18" s="41"/>
      <c r="I18" s="41" t="s">
        <v>346</v>
      </c>
    </row>
    <row r="19" spans="1:9" ht="18.75">
      <c r="A19" s="127">
        <v>7</v>
      </c>
      <c r="B19" s="94" t="s">
        <v>492</v>
      </c>
      <c r="C19" s="94"/>
      <c r="D19" s="121">
        <v>5</v>
      </c>
      <c r="E19" s="95">
        <v>4</v>
      </c>
      <c r="F19" s="124">
        <v>3.6</v>
      </c>
      <c r="G19" s="94" t="s">
        <v>347</v>
      </c>
      <c r="H19" s="96"/>
      <c r="I19" s="96" t="s">
        <v>342</v>
      </c>
    </row>
    <row r="20" spans="1:9" ht="18.75">
      <c r="A20" s="126"/>
      <c r="B20" s="92" t="s">
        <v>493</v>
      </c>
      <c r="C20" s="92"/>
      <c r="D20" s="97"/>
      <c r="E20" s="88"/>
      <c r="F20" s="112"/>
      <c r="G20" s="92" t="s">
        <v>31</v>
      </c>
      <c r="H20" s="41"/>
      <c r="I20" s="41" t="s">
        <v>343</v>
      </c>
    </row>
    <row r="21" spans="1:9" ht="18.75">
      <c r="A21" s="127">
        <v>8</v>
      </c>
      <c r="B21" s="94" t="s">
        <v>348</v>
      </c>
      <c r="C21" s="94"/>
      <c r="D21" s="121">
        <v>16</v>
      </c>
      <c r="E21" s="95">
        <v>11</v>
      </c>
      <c r="F21" s="124">
        <v>4</v>
      </c>
      <c r="G21" s="94" t="s">
        <v>347</v>
      </c>
      <c r="H21" s="96"/>
      <c r="I21" s="96" t="s">
        <v>345</v>
      </c>
    </row>
    <row r="22" spans="1:9" ht="18.75">
      <c r="A22" s="126"/>
      <c r="B22" s="92" t="s">
        <v>349</v>
      </c>
      <c r="C22" s="92"/>
      <c r="D22" s="97"/>
      <c r="E22" s="88"/>
      <c r="F22" s="112"/>
      <c r="G22" s="92" t="s">
        <v>31</v>
      </c>
      <c r="H22" s="41"/>
      <c r="I22" s="41" t="s">
        <v>346</v>
      </c>
    </row>
    <row r="23" spans="1:9" ht="18.75">
      <c r="A23" s="127">
        <v>9</v>
      </c>
      <c r="B23" s="94" t="s">
        <v>350</v>
      </c>
      <c r="C23" s="94"/>
      <c r="D23" s="121">
        <v>25</v>
      </c>
      <c r="E23" s="95">
        <v>14</v>
      </c>
      <c r="F23" s="124">
        <v>3.7</v>
      </c>
      <c r="G23" s="94" t="s">
        <v>347</v>
      </c>
      <c r="H23" s="96"/>
      <c r="I23" s="96" t="s">
        <v>345</v>
      </c>
    </row>
    <row r="24" spans="1:9" ht="18.75">
      <c r="A24" s="126"/>
      <c r="B24" s="92"/>
      <c r="C24" s="92"/>
      <c r="D24" s="97"/>
      <c r="E24" s="88"/>
      <c r="F24" s="112"/>
      <c r="G24" s="92" t="s">
        <v>31</v>
      </c>
      <c r="H24" s="41"/>
      <c r="I24" s="41" t="s">
        <v>346</v>
      </c>
    </row>
    <row r="25" spans="1:9" ht="18.75">
      <c r="A25" s="127">
        <v>10</v>
      </c>
      <c r="B25" s="94" t="s">
        <v>351</v>
      </c>
      <c r="C25" s="94"/>
      <c r="D25" s="121">
        <v>60</v>
      </c>
      <c r="E25" s="95">
        <v>30</v>
      </c>
      <c r="F25" s="124">
        <v>6</v>
      </c>
      <c r="G25" s="94" t="s">
        <v>347</v>
      </c>
      <c r="H25" s="96"/>
      <c r="I25" s="96" t="s">
        <v>345</v>
      </c>
    </row>
    <row r="26" spans="1:9" ht="18.75">
      <c r="A26" s="126"/>
      <c r="B26" s="92"/>
      <c r="C26" s="92"/>
      <c r="D26" s="97"/>
      <c r="E26" s="88"/>
      <c r="F26" s="112"/>
      <c r="G26" s="92" t="s">
        <v>31</v>
      </c>
      <c r="H26" s="41"/>
      <c r="I26" s="41" t="s">
        <v>346</v>
      </c>
    </row>
    <row r="27" spans="2:3" ht="18.75">
      <c r="B27" s="91"/>
      <c r="C27" s="33"/>
    </row>
    <row r="28" spans="1:6" ht="18.75">
      <c r="A28" s="138" t="s">
        <v>463</v>
      </c>
      <c r="B28" s="138"/>
      <c r="C28" s="1" t="s">
        <v>486</v>
      </c>
      <c r="D28" s="113"/>
      <c r="E28" s="113"/>
      <c r="F28" s="113"/>
    </row>
    <row r="29" spans="1:9" ht="18.75">
      <c r="A29" s="84"/>
      <c r="B29" s="84"/>
      <c r="C29" s="2" t="s">
        <v>487</v>
      </c>
      <c r="D29" s="2"/>
      <c r="E29" s="2"/>
      <c r="F29" s="2"/>
      <c r="G29" s="2"/>
      <c r="H29" s="2"/>
      <c r="I29" s="2"/>
    </row>
    <row r="30" spans="1:9" ht="18.75">
      <c r="A30" s="2"/>
      <c r="B30" s="2"/>
      <c r="C30" s="2" t="s">
        <v>488</v>
      </c>
      <c r="D30" s="2"/>
      <c r="E30" s="2"/>
      <c r="F30" s="2"/>
      <c r="G30" s="2"/>
      <c r="H30" s="2"/>
      <c r="I30" s="2"/>
    </row>
    <row r="31" spans="1:9" ht="18.75">
      <c r="A31" s="2"/>
      <c r="B31" s="2"/>
      <c r="C31" s="2" t="s">
        <v>489</v>
      </c>
      <c r="D31" s="2"/>
      <c r="E31" s="2"/>
      <c r="F31" s="2"/>
      <c r="G31" s="2"/>
      <c r="H31" s="2"/>
      <c r="I31" s="2"/>
    </row>
    <row r="32" spans="1:9" ht="18.75">
      <c r="A32" s="2"/>
      <c r="B32" s="2"/>
      <c r="C32" s="2"/>
      <c r="D32" s="2"/>
      <c r="E32" s="2"/>
      <c r="F32" s="2"/>
      <c r="G32" s="2"/>
      <c r="H32" s="2"/>
      <c r="I32" s="2"/>
    </row>
    <row r="33" spans="1:9" ht="18.75">
      <c r="A33" s="140" t="s">
        <v>352</v>
      </c>
      <c r="B33" s="140"/>
      <c r="C33" s="140"/>
      <c r="D33" s="140"/>
      <c r="E33" s="140"/>
      <c r="F33" s="140"/>
      <c r="G33" s="140"/>
      <c r="H33" s="140"/>
      <c r="I33" s="140"/>
    </row>
    <row r="34" spans="1:9" ht="18.75">
      <c r="A34" s="2"/>
      <c r="B34" s="2"/>
      <c r="C34" s="2"/>
      <c r="D34" s="2"/>
      <c r="E34" s="2"/>
      <c r="F34" s="2"/>
      <c r="G34" s="2"/>
      <c r="H34" s="2"/>
      <c r="I34" s="2"/>
    </row>
    <row r="35" spans="1:9" ht="18.75">
      <c r="A35" s="2"/>
      <c r="B35" s="140" t="s">
        <v>353</v>
      </c>
      <c r="C35" s="140"/>
      <c r="D35" s="2"/>
      <c r="E35" s="2"/>
      <c r="F35" s="2"/>
      <c r="G35" s="2"/>
      <c r="H35" s="2"/>
      <c r="I35" s="2"/>
    </row>
    <row r="36" spans="1:9" ht="18.75">
      <c r="A36" s="2" t="s">
        <v>354</v>
      </c>
      <c r="B36" s="2"/>
      <c r="C36" s="2"/>
      <c r="D36" s="2"/>
      <c r="E36" s="2"/>
      <c r="F36" s="2"/>
      <c r="G36" s="2"/>
      <c r="H36" s="2"/>
      <c r="I36" s="2"/>
    </row>
    <row r="37" spans="1:9" ht="18.75">
      <c r="A37" s="2" t="s">
        <v>355</v>
      </c>
      <c r="B37" s="2"/>
      <c r="C37" s="2"/>
      <c r="D37" s="2"/>
      <c r="E37" s="2"/>
      <c r="F37" s="2"/>
      <c r="G37" s="2"/>
      <c r="H37" s="2"/>
      <c r="I37" s="2"/>
    </row>
    <row r="38" spans="1:9" ht="18.75">
      <c r="A38" s="2" t="s">
        <v>356</v>
      </c>
      <c r="B38" s="2"/>
      <c r="C38" s="2"/>
      <c r="D38" s="2"/>
      <c r="E38" s="2"/>
      <c r="F38" s="2"/>
      <c r="G38" s="2"/>
      <c r="H38" s="2"/>
      <c r="I38" s="2"/>
    </row>
    <row r="39" spans="1:9" ht="18.75">
      <c r="A39" s="2" t="s">
        <v>357</v>
      </c>
      <c r="B39" s="2"/>
      <c r="C39" s="2"/>
      <c r="D39" s="2"/>
      <c r="E39" s="2"/>
      <c r="F39" s="2"/>
      <c r="G39" s="2"/>
      <c r="H39" s="2"/>
      <c r="I39" s="2"/>
    </row>
    <row r="40" spans="1:9" ht="18.75">
      <c r="A40" s="2" t="s">
        <v>358</v>
      </c>
      <c r="B40" s="84"/>
      <c r="C40" s="84"/>
      <c r="D40" s="84"/>
      <c r="E40" s="2"/>
      <c r="F40" s="2"/>
      <c r="G40" s="2"/>
      <c r="H40" s="2"/>
      <c r="I40" s="2"/>
    </row>
    <row r="41" spans="1:9" ht="18.75">
      <c r="A41" s="84"/>
      <c r="B41" s="2"/>
      <c r="C41" s="2"/>
      <c r="D41" s="2"/>
      <c r="E41" s="2"/>
      <c r="F41" s="2"/>
      <c r="G41" s="2"/>
      <c r="H41" s="2"/>
      <c r="I41" s="2"/>
    </row>
    <row r="42" spans="1:9" ht="18.75">
      <c r="A42" s="2"/>
      <c r="B42" s="140" t="s">
        <v>359</v>
      </c>
      <c r="C42" s="140"/>
      <c r="D42" s="2"/>
      <c r="E42" s="2"/>
      <c r="F42" s="2"/>
      <c r="G42" s="2"/>
      <c r="H42" s="2"/>
      <c r="I42" s="2"/>
    </row>
    <row r="43" spans="1:9" ht="18.75">
      <c r="A43" s="2" t="s">
        <v>360</v>
      </c>
      <c r="B43" s="2"/>
      <c r="C43" s="2"/>
      <c r="D43" s="2"/>
      <c r="E43" s="2"/>
      <c r="F43" s="2"/>
      <c r="G43" s="2"/>
      <c r="H43" s="2"/>
      <c r="I43" s="2"/>
    </row>
    <row r="44" spans="1:9" ht="18.75">
      <c r="A44" s="2" t="s">
        <v>364</v>
      </c>
      <c r="B44" s="2"/>
      <c r="C44" s="2"/>
      <c r="D44" s="2"/>
      <c r="E44" s="2"/>
      <c r="F44" s="2"/>
      <c r="G44" s="2"/>
      <c r="H44" s="2"/>
      <c r="I44" s="2"/>
    </row>
    <row r="45" spans="1:9" ht="18.75">
      <c r="A45" s="2" t="s">
        <v>361</v>
      </c>
      <c r="B45" s="2"/>
      <c r="C45" s="2"/>
      <c r="D45" s="2"/>
      <c r="E45" s="2"/>
      <c r="F45" s="2"/>
      <c r="G45" s="2"/>
      <c r="H45" s="2"/>
      <c r="I45" s="2"/>
    </row>
    <row r="46" spans="1:9" ht="18.75">
      <c r="A46" s="2" t="s">
        <v>362</v>
      </c>
      <c r="B46" s="2"/>
      <c r="C46" s="2"/>
      <c r="D46" s="2"/>
      <c r="E46" s="2"/>
      <c r="F46" s="2"/>
      <c r="G46" s="2"/>
      <c r="H46" s="2"/>
      <c r="I46" s="2"/>
    </row>
    <row r="47" spans="1:9" ht="18.75">
      <c r="A47" s="2" t="s">
        <v>363</v>
      </c>
      <c r="B47" s="2"/>
      <c r="C47" s="2"/>
      <c r="D47" s="2"/>
      <c r="E47" s="2"/>
      <c r="F47" s="2"/>
      <c r="G47" s="2"/>
      <c r="H47" s="2"/>
      <c r="I47" s="2"/>
    </row>
    <row r="48" spans="1:9" ht="18.75">
      <c r="A48" s="2"/>
      <c r="B48" s="2"/>
      <c r="C48" s="2"/>
      <c r="D48" s="2"/>
      <c r="E48" s="2"/>
      <c r="F48" s="2"/>
      <c r="G48" s="2"/>
      <c r="H48" s="2"/>
      <c r="I48" s="2"/>
    </row>
    <row r="49" spans="1:9" ht="18.75">
      <c r="A49" s="2"/>
      <c r="B49" s="140" t="s">
        <v>365</v>
      </c>
      <c r="C49" s="140"/>
      <c r="D49" s="2"/>
      <c r="E49" s="2"/>
      <c r="F49" s="2"/>
      <c r="G49" s="2"/>
      <c r="H49" s="2"/>
      <c r="I49" s="2"/>
    </row>
    <row r="50" spans="1:9" ht="18.75">
      <c r="A50" s="2" t="s">
        <v>366</v>
      </c>
      <c r="B50" s="2"/>
      <c r="C50" s="2"/>
      <c r="D50" s="2"/>
      <c r="E50" s="2"/>
      <c r="F50" s="2"/>
      <c r="G50" s="2"/>
      <c r="H50" s="2"/>
      <c r="I50" s="2"/>
    </row>
    <row r="51" spans="1:9" ht="18.75">
      <c r="A51" s="2" t="s">
        <v>367</v>
      </c>
      <c r="B51" s="2"/>
      <c r="C51" s="2"/>
      <c r="D51" s="2"/>
      <c r="E51" s="2"/>
      <c r="F51" s="2"/>
      <c r="G51" s="2"/>
      <c r="H51" s="2"/>
      <c r="I51" s="2"/>
    </row>
    <row r="52" spans="1:9" ht="18.75">
      <c r="A52" s="2" t="s">
        <v>368</v>
      </c>
      <c r="B52" s="2"/>
      <c r="C52" s="2"/>
      <c r="D52" s="2"/>
      <c r="E52" s="2"/>
      <c r="F52" s="2"/>
      <c r="G52" s="2"/>
      <c r="H52" s="2"/>
      <c r="I52" s="2"/>
    </row>
    <row r="53" spans="1:9" ht="18.75">
      <c r="A53" s="2" t="s">
        <v>490</v>
      </c>
      <c r="B53" s="2"/>
      <c r="C53" s="2"/>
      <c r="D53" s="2"/>
      <c r="E53" s="2"/>
      <c r="F53" s="2"/>
      <c r="G53" s="2"/>
      <c r="H53" s="2"/>
      <c r="I53" s="2"/>
    </row>
    <row r="54" spans="1:9" ht="18.75">
      <c r="A54" s="2" t="s">
        <v>369</v>
      </c>
      <c r="B54" s="2"/>
      <c r="C54" s="2"/>
      <c r="D54" s="2"/>
      <c r="E54" s="2"/>
      <c r="F54" s="2"/>
      <c r="G54" s="2"/>
      <c r="H54" s="2"/>
      <c r="I54" s="2"/>
    </row>
    <row r="55" spans="1:9" ht="18.75">
      <c r="A55" s="2" t="s">
        <v>370</v>
      </c>
      <c r="B55" s="2"/>
      <c r="C55" s="2"/>
      <c r="D55" s="2"/>
      <c r="E55" s="2"/>
      <c r="F55" s="2"/>
      <c r="G55" s="2"/>
      <c r="H55" s="2"/>
      <c r="I55" s="2"/>
    </row>
    <row r="56" spans="1:9" ht="18.75">
      <c r="A56" s="2"/>
      <c r="B56" s="2"/>
      <c r="C56" s="2"/>
      <c r="D56" s="2"/>
      <c r="E56" s="2"/>
      <c r="F56" s="2"/>
      <c r="G56" s="2"/>
      <c r="H56" s="2"/>
      <c r="I56" s="2"/>
    </row>
    <row r="57" spans="1:9" ht="18.75">
      <c r="A57" s="2"/>
      <c r="B57" s="140" t="s">
        <v>371</v>
      </c>
      <c r="C57" s="140"/>
      <c r="D57" s="2"/>
      <c r="E57" s="2"/>
      <c r="F57" s="2"/>
      <c r="G57" s="2"/>
      <c r="H57" s="2"/>
      <c r="I57" s="2"/>
    </row>
    <row r="58" spans="1:9" ht="18.75">
      <c r="A58" s="2" t="s">
        <v>372</v>
      </c>
      <c r="B58" s="2"/>
      <c r="C58" s="2"/>
      <c r="D58" s="2"/>
      <c r="E58" s="2"/>
      <c r="F58" s="2"/>
      <c r="G58" s="2"/>
      <c r="H58" s="2"/>
      <c r="I58" s="2"/>
    </row>
    <row r="59" spans="1:9" ht="18.75">
      <c r="A59" s="2" t="s">
        <v>373</v>
      </c>
      <c r="B59" s="2"/>
      <c r="C59" s="2"/>
      <c r="D59" s="2"/>
      <c r="E59" s="2"/>
      <c r="F59" s="2"/>
      <c r="G59" s="2"/>
      <c r="H59" s="2"/>
      <c r="I59" s="2"/>
    </row>
    <row r="60" spans="1:9" ht="18.75">
      <c r="A60" s="2" t="s">
        <v>374</v>
      </c>
      <c r="B60" s="2"/>
      <c r="C60" s="2"/>
      <c r="D60" s="2"/>
      <c r="E60" s="2"/>
      <c r="F60" s="2"/>
      <c r="G60" s="2"/>
      <c r="H60" s="2"/>
      <c r="I60" s="2"/>
    </row>
    <row r="61" spans="1:9" ht="18.75">
      <c r="A61" s="2" t="s">
        <v>375</v>
      </c>
      <c r="B61" s="2"/>
      <c r="C61" s="2"/>
      <c r="D61" s="2"/>
      <c r="E61" s="2"/>
      <c r="F61" s="2"/>
      <c r="G61" s="2"/>
      <c r="H61" s="2"/>
      <c r="I61" s="2"/>
    </row>
    <row r="62" spans="1:9" ht="18.75">
      <c r="A62" s="2" t="s">
        <v>376</v>
      </c>
      <c r="B62" s="2"/>
      <c r="C62" s="2"/>
      <c r="D62" s="2"/>
      <c r="E62" s="2"/>
      <c r="F62" s="2"/>
      <c r="G62" s="2"/>
      <c r="H62" s="2"/>
      <c r="I62" s="2"/>
    </row>
    <row r="63" spans="1:9" ht="18.75">
      <c r="A63" s="2" t="s">
        <v>377</v>
      </c>
      <c r="B63" s="2"/>
      <c r="C63" s="2"/>
      <c r="D63" s="2"/>
      <c r="E63" s="2"/>
      <c r="F63" s="2"/>
      <c r="G63" s="2"/>
      <c r="H63" s="2"/>
      <c r="I63" s="2"/>
    </row>
    <row r="64" spans="1:9" ht="18.75">
      <c r="A64" s="2" t="s">
        <v>378</v>
      </c>
      <c r="B64" s="2"/>
      <c r="C64" s="2"/>
      <c r="D64" s="2"/>
      <c r="E64" s="2"/>
      <c r="F64" s="2"/>
      <c r="G64" s="2"/>
      <c r="H64" s="2"/>
      <c r="I64" s="2"/>
    </row>
    <row r="65" spans="1:9" ht="18.75">
      <c r="A65" s="84"/>
      <c r="B65" s="2"/>
      <c r="C65" s="2"/>
      <c r="D65" s="2"/>
      <c r="E65" s="2"/>
      <c r="F65" s="2"/>
      <c r="G65" s="2"/>
      <c r="H65" s="2"/>
      <c r="I65" s="2"/>
    </row>
    <row r="66" spans="1:9" ht="18.75">
      <c r="A66" s="2"/>
      <c r="B66" s="86"/>
      <c r="C66" s="86"/>
      <c r="D66" s="2"/>
      <c r="E66" s="2"/>
      <c r="F66" s="2"/>
      <c r="G66" s="2"/>
      <c r="H66" s="2"/>
      <c r="I66" s="2"/>
    </row>
    <row r="67" spans="1:9" ht="18.75">
      <c r="A67" s="2"/>
      <c r="B67" s="2"/>
      <c r="C67" s="2"/>
      <c r="D67" s="2"/>
      <c r="E67" s="2"/>
      <c r="F67" s="2"/>
      <c r="G67" s="2"/>
      <c r="H67" s="2"/>
      <c r="I67" s="2"/>
    </row>
    <row r="68" spans="1:9" ht="18.75">
      <c r="A68" s="2"/>
      <c r="B68" s="2"/>
      <c r="C68" s="2"/>
      <c r="D68" s="2"/>
      <c r="E68" s="2"/>
      <c r="F68" s="2"/>
      <c r="G68" s="2"/>
      <c r="H68" s="2"/>
      <c r="I68" s="2"/>
    </row>
    <row r="69" spans="1:9" ht="18.75">
      <c r="A69" s="2"/>
      <c r="B69" s="2"/>
      <c r="C69" s="2"/>
      <c r="D69" s="2"/>
      <c r="E69" s="2"/>
      <c r="F69" s="2"/>
      <c r="G69" s="2"/>
      <c r="H69" s="2"/>
      <c r="I69" s="2"/>
    </row>
    <row r="70" spans="1:9" ht="18.75">
      <c r="A70" s="2"/>
      <c r="B70" s="140" t="s">
        <v>379</v>
      </c>
      <c r="C70" s="140"/>
      <c r="D70" s="2"/>
      <c r="E70" s="2"/>
      <c r="F70" s="2"/>
      <c r="G70" s="2"/>
      <c r="H70" s="2"/>
      <c r="I70" s="2"/>
    </row>
    <row r="71" spans="1:9" ht="18.75">
      <c r="A71" s="2" t="s">
        <v>380</v>
      </c>
      <c r="B71" s="2"/>
      <c r="C71" s="2"/>
      <c r="D71" s="2"/>
      <c r="E71" s="2"/>
      <c r="F71" s="2"/>
      <c r="G71" s="2"/>
      <c r="H71" s="2"/>
      <c r="I71" s="2"/>
    </row>
    <row r="72" spans="1:9" ht="18.75">
      <c r="A72" s="2" t="s">
        <v>381</v>
      </c>
      <c r="B72" s="2"/>
      <c r="C72" s="2"/>
      <c r="D72" s="2"/>
      <c r="E72" s="2"/>
      <c r="F72" s="2"/>
      <c r="G72" s="2"/>
      <c r="H72" s="2"/>
      <c r="I72" s="2"/>
    </row>
    <row r="73" spans="1:9" ht="18.75">
      <c r="A73" s="2" t="s">
        <v>382</v>
      </c>
      <c r="B73" s="2"/>
      <c r="C73" s="2"/>
      <c r="D73" s="2"/>
      <c r="E73" s="2"/>
      <c r="F73" s="2"/>
      <c r="G73" s="2"/>
      <c r="H73" s="2"/>
      <c r="I73" s="2"/>
    </row>
    <row r="74" spans="1:9" ht="18.75">
      <c r="A74" s="2" t="s">
        <v>383</v>
      </c>
      <c r="B74" s="2"/>
      <c r="C74" s="2"/>
      <c r="D74" s="2"/>
      <c r="E74" s="2"/>
      <c r="F74" s="2"/>
      <c r="G74" s="2"/>
      <c r="H74" s="2"/>
      <c r="I74" s="2"/>
    </row>
    <row r="75" spans="1:9" ht="18.75">
      <c r="A75" s="2" t="s">
        <v>384</v>
      </c>
      <c r="B75" s="2"/>
      <c r="C75" s="2"/>
      <c r="D75" s="2"/>
      <c r="E75" s="2"/>
      <c r="F75" s="2"/>
      <c r="G75" s="2"/>
      <c r="H75" s="2"/>
      <c r="I75" s="2"/>
    </row>
    <row r="76" spans="1:9" ht="18.75">
      <c r="A76" s="2" t="s">
        <v>385</v>
      </c>
      <c r="B76" s="2"/>
      <c r="C76" s="2"/>
      <c r="D76" s="2"/>
      <c r="E76" s="2"/>
      <c r="F76" s="2"/>
      <c r="G76" s="2"/>
      <c r="H76" s="2"/>
      <c r="I76" s="2"/>
    </row>
    <row r="77" spans="1:9" ht="18.75">
      <c r="A77" s="84"/>
      <c r="B77" s="2"/>
      <c r="C77" s="2"/>
      <c r="D77" s="2"/>
      <c r="E77" s="2"/>
      <c r="F77" s="2"/>
      <c r="G77" s="2"/>
      <c r="H77" s="2"/>
      <c r="I77" s="2"/>
    </row>
    <row r="78" spans="1:9" ht="18.75">
      <c r="A78" s="2"/>
      <c r="B78" s="140" t="s">
        <v>386</v>
      </c>
      <c r="C78" s="140"/>
      <c r="D78" s="2"/>
      <c r="E78" s="2"/>
      <c r="F78" s="2"/>
      <c r="G78" s="2"/>
      <c r="H78" s="2"/>
      <c r="I78" s="2"/>
    </row>
    <row r="79" spans="1:9" ht="18.75">
      <c r="A79" s="2" t="s">
        <v>387</v>
      </c>
      <c r="B79" s="2"/>
      <c r="C79" s="2"/>
      <c r="D79" s="2"/>
      <c r="E79" s="2"/>
      <c r="F79" s="2"/>
      <c r="G79" s="2"/>
      <c r="H79" s="2"/>
      <c r="I79" s="2"/>
    </row>
    <row r="80" spans="1:9" ht="18.75">
      <c r="A80" s="2" t="s">
        <v>388</v>
      </c>
      <c r="B80" s="2"/>
      <c r="C80" s="2"/>
      <c r="D80" s="2"/>
      <c r="E80" s="2"/>
      <c r="F80" s="2"/>
      <c r="G80" s="2"/>
      <c r="H80" s="2"/>
      <c r="I80" s="2"/>
    </row>
    <row r="81" spans="1:9" ht="18.75">
      <c r="A81" s="2" t="s">
        <v>389</v>
      </c>
      <c r="B81" s="2"/>
      <c r="C81" s="2"/>
      <c r="D81" s="2"/>
      <c r="E81" s="2"/>
      <c r="F81" s="2"/>
      <c r="G81" s="2"/>
      <c r="H81" s="2"/>
      <c r="I81" s="2"/>
    </row>
    <row r="82" spans="1:9" ht="18.75">
      <c r="A82" s="2" t="s">
        <v>390</v>
      </c>
      <c r="B82" s="2"/>
      <c r="C82" s="2"/>
      <c r="D82" s="2"/>
      <c r="E82" s="2"/>
      <c r="F82" s="2"/>
      <c r="G82" s="2"/>
      <c r="H82" s="2"/>
      <c r="I82" s="2"/>
    </row>
    <row r="83" spans="1:9" ht="18.75">
      <c r="A83" s="2" t="s">
        <v>376</v>
      </c>
      <c r="B83" s="2"/>
      <c r="C83" s="2"/>
      <c r="D83" s="2"/>
      <c r="E83" s="2"/>
      <c r="F83" s="2"/>
      <c r="G83" s="2"/>
      <c r="H83" s="2"/>
      <c r="I83" s="2"/>
    </row>
    <row r="84" spans="1:9" ht="18.75">
      <c r="A84" s="2" t="s">
        <v>391</v>
      </c>
      <c r="B84" s="2"/>
      <c r="C84" s="2"/>
      <c r="D84" s="2"/>
      <c r="E84" s="2"/>
      <c r="F84" s="2"/>
      <c r="G84" s="2"/>
      <c r="H84" s="2"/>
      <c r="I84" s="2"/>
    </row>
    <row r="85" spans="1:9" ht="18.75">
      <c r="A85" s="2" t="s">
        <v>392</v>
      </c>
      <c r="B85" s="2"/>
      <c r="C85" s="2"/>
      <c r="D85" s="2"/>
      <c r="E85" s="2"/>
      <c r="F85" s="2"/>
      <c r="G85" s="2"/>
      <c r="H85" s="2"/>
      <c r="I85" s="2"/>
    </row>
    <row r="86" spans="1:9" ht="18.75">
      <c r="A86" s="84"/>
      <c r="B86" s="2"/>
      <c r="C86" s="2"/>
      <c r="D86" s="2"/>
      <c r="E86" s="84"/>
      <c r="F86" s="2"/>
      <c r="G86" s="2"/>
      <c r="H86" s="2"/>
      <c r="I86" s="2"/>
    </row>
    <row r="87" spans="1:9" ht="18.75">
      <c r="A87" s="2"/>
      <c r="B87" s="140" t="s">
        <v>393</v>
      </c>
      <c r="C87" s="140"/>
      <c r="D87" s="84"/>
      <c r="E87" s="84"/>
      <c r="F87" s="84"/>
      <c r="G87" s="84"/>
      <c r="H87" s="84"/>
      <c r="I87" s="84"/>
    </row>
    <row r="88" spans="1:9" ht="18.75">
      <c r="A88" s="2" t="s">
        <v>394</v>
      </c>
      <c r="B88" s="2"/>
      <c r="C88" s="2"/>
      <c r="D88" s="2"/>
      <c r="E88" s="2"/>
      <c r="F88" s="2"/>
      <c r="G88" s="2"/>
      <c r="H88" s="2"/>
      <c r="I88" s="2"/>
    </row>
    <row r="89" spans="1:9" ht="18.75">
      <c r="A89" s="98" t="s">
        <v>395</v>
      </c>
      <c r="B89" s="2"/>
      <c r="C89" s="2"/>
      <c r="D89" s="2"/>
      <c r="E89" s="2"/>
      <c r="F89" s="2"/>
      <c r="G89" s="2"/>
      <c r="H89" s="2"/>
      <c r="I89" s="2"/>
    </row>
    <row r="90" spans="1:9" ht="18.75">
      <c r="A90" s="2" t="s">
        <v>396</v>
      </c>
      <c r="B90" s="2"/>
      <c r="C90" s="2"/>
      <c r="D90" s="2"/>
      <c r="E90" s="2"/>
      <c r="F90" s="2"/>
      <c r="G90" s="2"/>
      <c r="H90" s="2"/>
      <c r="I90" s="2"/>
    </row>
    <row r="91" spans="1:9" ht="18.75">
      <c r="A91" s="2" t="s">
        <v>397</v>
      </c>
      <c r="B91" s="2"/>
      <c r="C91" s="2"/>
      <c r="D91" s="2"/>
      <c r="E91" s="2"/>
      <c r="F91" s="2"/>
      <c r="G91" s="2"/>
      <c r="H91" s="2"/>
      <c r="I91" s="2"/>
    </row>
    <row r="92" spans="1:9" ht="18.75">
      <c r="A92" s="2" t="s">
        <v>491</v>
      </c>
      <c r="B92" s="2"/>
      <c r="C92" s="2"/>
      <c r="D92" s="2"/>
      <c r="E92" s="2"/>
      <c r="F92" s="2"/>
      <c r="G92" s="2"/>
      <c r="H92" s="2"/>
      <c r="I92" s="2"/>
    </row>
    <row r="93" spans="1:9" ht="18.75">
      <c r="A93" s="2"/>
      <c r="B93" s="2"/>
      <c r="C93" s="2"/>
      <c r="D93" s="2"/>
      <c r="E93" s="2"/>
      <c r="F93" s="2"/>
      <c r="G93" s="2"/>
      <c r="H93" s="2"/>
      <c r="I93" s="2"/>
    </row>
    <row r="94" spans="1:9" ht="18.75">
      <c r="A94" s="2"/>
      <c r="B94" s="140" t="s">
        <v>398</v>
      </c>
      <c r="C94" s="140"/>
      <c r="D94" s="2"/>
      <c r="E94" s="2"/>
      <c r="F94" s="2"/>
      <c r="G94" s="2"/>
      <c r="H94" s="2"/>
      <c r="I94" s="2"/>
    </row>
    <row r="95" spans="1:9" ht="18.75">
      <c r="A95" s="2" t="s">
        <v>399</v>
      </c>
      <c r="B95" s="2"/>
      <c r="C95" s="2"/>
      <c r="D95" s="2"/>
      <c r="E95" s="2"/>
      <c r="F95" s="2"/>
      <c r="G95" s="2"/>
      <c r="H95" s="2"/>
      <c r="I95" s="2"/>
    </row>
    <row r="96" ht="18.75">
      <c r="A96" s="1" t="s">
        <v>400</v>
      </c>
    </row>
    <row r="97" ht="18.75">
      <c r="A97" s="1" t="s">
        <v>401</v>
      </c>
    </row>
    <row r="98" ht="18.75">
      <c r="A98" s="1" t="s">
        <v>402</v>
      </c>
    </row>
    <row r="99" ht="18.75">
      <c r="A99" s="1" t="s">
        <v>403</v>
      </c>
    </row>
    <row r="100" ht="18.75">
      <c r="A100" s="1" t="s">
        <v>404</v>
      </c>
    </row>
    <row r="102" spans="2:3" ht="18.75">
      <c r="B102" s="140" t="s">
        <v>405</v>
      </c>
      <c r="C102" s="140"/>
    </row>
    <row r="103" ht="18.75">
      <c r="A103" s="1" t="s">
        <v>406</v>
      </c>
    </row>
    <row r="104" ht="18.75">
      <c r="A104" s="1" t="s">
        <v>407</v>
      </c>
    </row>
    <row r="105" ht="18.75">
      <c r="A105" s="1" t="s">
        <v>408</v>
      </c>
    </row>
    <row r="106" ht="18.75">
      <c r="A106" s="1" t="s">
        <v>416</v>
      </c>
    </row>
    <row r="107" ht="18.75">
      <c r="A107" s="1" t="s">
        <v>417</v>
      </c>
    </row>
    <row r="109" spans="2:3" ht="18.75">
      <c r="B109" s="140" t="s">
        <v>411</v>
      </c>
      <c r="C109" s="140"/>
    </row>
    <row r="110" ht="18.75">
      <c r="A110" s="1" t="s">
        <v>412</v>
      </c>
    </row>
    <row r="111" ht="18.75">
      <c r="A111" s="1" t="s">
        <v>413</v>
      </c>
    </row>
    <row r="112" ht="18.75">
      <c r="A112" s="1" t="s">
        <v>414</v>
      </c>
    </row>
    <row r="113" ht="18.75">
      <c r="A113" s="1" t="s">
        <v>415</v>
      </c>
    </row>
    <row r="114" ht="18.75">
      <c r="A114" s="1" t="s">
        <v>409</v>
      </c>
    </row>
    <row r="115" ht="18.75">
      <c r="A115" s="1" t="s">
        <v>410</v>
      </c>
    </row>
  </sheetData>
  <sheetProtection password="CEE5" sheet="1" objects="1" scenarios="1"/>
  <mergeCells count="21">
    <mergeCell ref="A28:B28"/>
    <mergeCell ref="A4:C4"/>
    <mergeCell ref="H4:I4"/>
    <mergeCell ref="A2:I2"/>
    <mergeCell ref="A3:I3"/>
    <mergeCell ref="A5:A6"/>
    <mergeCell ref="G5:H6"/>
    <mergeCell ref="I5:I6"/>
    <mergeCell ref="B5:C6"/>
    <mergeCell ref="D5:F5"/>
    <mergeCell ref="B57:C57"/>
    <mergeCell ref="B70:C70"/>
    <mergeCell ref="B78:C78"/>
    <mergeCell ref="A33:I33"/>
    <mergeCell ref="B35:C35"/>
    <mergeCell ref="B42:C42"/>
    <mergeCell ref="B49:C49"/>
    <mergeCell ref="B87:C87"/>
    <mergeCell ref="B94:C94"/>
    <mergeCell ref="B102:C102"/>
    <mergeCell ref="B109:C109"/>
  </mergeCells>
  <printOptions/>
  <pageMargins left="0.984251968503937" right="0.5905511811023623" top="0.984251968503937" bottom="0.984251968503937" header="0.5118110236220472" footer="0.5118110236220472"/>
  <pageSetup orientation="portrait" paperSize="9" r:id="rId1"/>
  <rowBreaks count="2" manualBreakCount="2">
    <brk id="3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257"/>
  <sheetViews>
    <sheetView workbookViewId="0" topLeftCell="A1">
      <selection activeCell="A1" sqref="A1"/>
    </sheetView>
  </sheetViews>
  <sheetFormatPr defaultColWidth="9.00390625" defaultRowHeight="12.75"/>
  <cols>
    <col min="1" max="8" width="9.25390625" style="4" customWidth="1"/>
    <col min="9" max="9" width="14.25390625" style="4" customWidth="1"/>
    <col min="10" max="16384" width="9.25390625" style="4" customWidth="1"/>
  </cols>
  <sheetData>
    <row r="2" spans="1:9" ht="18.75">
      <c r="A2" s="137" t="s">
        <v>213</v>
      </c>
      <c r="B2" s="137"/>
      <c r="C2" s="137"/>
      <c r="D2" s="137"/>
      <c r="E2" s="137"/>
      <c r="F2" s="137"/>
      <c r="G2" s="137"/>
      <c r="H2" s="137"/>
      <c r="I2" s="137"/>
    </row>
    <row r="4" spans="3:8" ht="18.75">
      <c r="C4" s="1" t="s">
        <v>214</v>
      </c>
      <c r="D4" s="1"/>
      <c r="E4" s="1"/>
      <c r="F4" s="1"/>
      <c r="G4" s="1"/>
      <c r="H4" s="1"/>
    </row>
    <row r="6" ht="15.75">
      <c r="A6" s="4" t="s">
        <v>215</v>
      </c>
    </row>
    <row r="7" ht="15.75">
      <c r="A7" s="4" t="s">
        <v>216</v>
      </c>
    </row>
    <row r="8" spans="1:3" ht="15.75">
      <c r="A8" s="27" t="s">
        <v>219</v>
      </c>
      <c r="B8" s="78"/>
      <c r="C8" s="78"/>
    </row>
    <row r="9" spans="1:3" ht="15.75">
      <c r="A9" s="27" t="s">
        <v>217</v>
      </c>
      <c r="B9" s="78"/>
      <c r="C9" s="78"/>
    </row>
    <row r="10" spans="4:9" ht="15.75">
      <c r="D10" s="78"/>
      <c r="E10" s="78"/>
      <c r="F10" s="78"/>
      <c r="G10" s="78"/>
      <c r="H10" s="78"/>
      <c r="I10" s="78"/>
    </row>
    <row r="11" spans="2:4" ht="15.75">
      <c r="B11" s="10" t="s">
        <v>218</v>
      </c>
      <c r="C11" s="10"/>
      <c r="D11" s="10"/>
    </row>
    <row r="12" spans="2:9" ht="15.75">
      <c r="B12" s="10" t="s">
        <v>15</v>
      </c>
      <c r="C12" s="10"/>
      <c r="D12" s="10"/>
      <c r="E12" s="10"/>
      <c r="H12" s="33" t="s">
        <v>136</v>
      </c>
      <c r="I12" s="33"/>
    </row>
    <row r="13" spans="3:9" ht="15.75">
      <c r="C13" s="32" t="s">
        <v>2</v>
      </c>
      <c r="D13" s="32"/>
      <c r="E13" s="32"/>
      <c r="F13" s="32"/>
      <c r="H13" s="33" t="s">
        <v>137</v>
      </c>
      <c r="I13" s="33"/>
    </row>
    <row r="14" spans="3:9" ht="15.75">
      <c r="C14" s="4" t="s">
        <v>90</v>
      </c>
      <c r="H14" s="33" t="s">
        <v>138</v>
      </c>
      <c r="I14" s="33"/>
    </row>
    <row r="15" spans="1:9" ht="15.75">
      <c r="A15" s="4" t="s">
        <v>1</v>
      </c>
      <c r="H15" s="33" t="s">
        <v>461</v>
      </c>
      <c r="I15" s="33"/>
    </row>
    <row r="16" spans="1:7" ht="15.75">
      <c r="A16" s="11" t="s">
        <v>469</v>
      </c>
      <c r="B16" s="11"/>
      <c r="C16" s="11"/>
      <c r="D16" s="11"/>
      <c r="E16" s="33" t="s">
        <v>91</v>
      </c>
      <c r="F16" s="33"/>
      <c r="G16" s="53" t="e">
        <f>-2.7767*(Лист5!H27)^2+25.805*(Лист5!H27)+19.006</f>
        <v>#DIV/0!</v>
      </c>
    </row>
    <row r="17" spans="1:7" ht="15.75">
      <c r="A17" s="11" t="s">
        <v>470</v>
      </c>
      <c r="B17" s="11"/>
      <c r="C17" s="11"/>
      <c r="D17" s="11"/>
      <c r="E17" s="33" t="s">
        <v>0</v>
      </c>
      <c r="G17" s="52" t="e">
        <f>-3.2115*(Лист5!H27)^2+26.068*(Лист5!H27)+11.963</f>
        <v>#DIV/0!</v>
      </c>
    </row>
    <row r="18" spans="3:5" ht="15.75">
      <c r="C18" s="32" t="s">
        <v>250</v>
      </c>
      <c r="D18" s="32"/>
      <c r="E18" s="32"/>
    </row>
    <row r="19" ht="15.75">
      <c r="C19" s="4" t="s">
        <v>3</v>
      </c>
    </row>
    <row r="20" spans="1:7" ht="15.75">
      <c r="A20" s="11" t="s">
        <v>471</v>
      </c>
      <c r="B20" s="11"/>
      <c r="C20" s="11"/>
      <c r="D20" s="11"/>
      <c r="E20" s="33" t="s">
        <v>91</v>
      </c>
      <c r="G20" s="52" t="e">
        <f>-3.2204*(Лист5!H27)^2+26.148*(Лист5!H27)+20.581</f>
        <v>#DIV/0!</v>
      </c>
    </row>
    <row r="21" spans="1:7" ht="15.75">
      <c r="A21" s="11" t="s">
        <v>472</v>
      </c>
      <c r="B21" s="11"/>
      <c r="C21" s="11"/>
      <c r="D21" s="11"/>
      <c r="E21" s="33" t="s">
        <v>4</v>
      </c>
      <c r="G21" s="52" t="e">
        <f>-2.995*(Лист5!H27)^2+25.078*(Лист5!H27)+16.696</f>
        <v>#DIV/0!</v>
      </c>
    </row>
    <row r="22" spans="2:4" ht="15.75">
      <c r="B22" s="10" t="s">
        <v>5</v>
      </c>
      <c r="C22" s="10"/>
      <c r="D22" s="10"/>
    </row>
    <row r="23" spans="3:6" ht="15.75">
      <c r="C23" s="32" t="s">
        <v>6</v>
      </c>
      <c r="D23" s="32"/>
      <c r="E23" s="32"/>
      <c r="F23" s="32"/>
    </row>
    <row r="24" ht="15.75">
      <c r="C24" s="4" t="s">
        <v>7</v>
      </c>
    </row>
    <row r="25" spans="1:7" ht="15.75">
      <c r="A25" s="11" t="s">
        <v>473</v>
      </c>
      <c r="B25" s="11"/>
      <c r="C25" s="11"/>
      <c r="D25" s="11"/>
      <c r="E25" s="33" t="s">
        <v>8</v>
      </c>
      <c r="G25" s="52" t="e">
        <f>-5.5827*(Лист5!H27)^2+34.39*(Лист5!H27)+11.963</f>
        <v>#DIV/0!</v>
      </c>
    </row>
    <row r="26" spans="1:7" ht="15.75">
      <c r="A26" s="11" t="s">
        <v>474</v>
      </c>
      <c r="B26" s="11"/>
      <c r="C26" s="11"/>
      <c r="D26" s="11"/>
      <c r="E26" s="33" t="s">
        <v>9</v>
      </c>
      <c r="G26" s="52" t="e">
        <f>-4.4726*(Лист5!H27)^2+26.666*(Лист5!H27)+10.868</f>
        <v>#DIV/0!</v>
      </c>
    </row>
    <row r="27" spans="3:5" ht="15.75">
      <c r="C27" s="32" t="s">
        <v>11</v>
      </c>
      <c r="D27" s="32"/>
      <c r="E27" s="32"/>
    </row>
    <row r="28" ht="15.75">
      <c r="C28" s="4" t="s">
        <v>12</v>
      </c>
    </row>
    <row r="29" spans="1:7" ht="15.75">
      <c r="A29" s="11" t="s">
        <v>475</v>
      </c>
      <c r="B29" s="11"/>
      <c r="C29" s="11"/>
      <c r="D29" s="11"/>
      <c r="E29" s="33" t="s">
        <v>91</v>
      </c>
      <c r="G29" s="52" t="e">
        <f>-4.2366*(Лист5!H27)^2+25.652*(Лист5!H27)+6.8345</f>
        <v>#DIV/0!</v>
      </c>
    </row>
    <row r="30" spans="1:7" ht="15.75">
      <c r="A30" s="11" t="s">
        <v>476</v>
      </c>
      <c r="B30" s="11"/>
      <c r="C30" s="11"/>
      <c r="D30" s="11"/>
      <c r="E30" s="33" t="s">
        <v>9</v>
      </c>
      <c r="G30" s="52" t="e">
        <f>-3.7781*(Лист5!H27)^2+23.124*(Лист5!H27)+5.2716</f>
        <v>#DIV/0!</v>
      </c>
    </row>
    <row r="31" spans="3:5" ht="15.75">
      <c r="C31" s="32" t="s">
        <v>13</v>
      </c>
      <c r="D31" s="32"/>
      <c r="E31" s="32"/>
    </row>
    <row r="32" ht="15.75">
      <c r="C32" s="4" t="s">
        <v>14</v>
      </c>
    </row>
    <row r="33" spans="1:7" ht="15.75">
      <c r="A33" s="11" t="s">
        <v>477</v>
      </c>
      <c r="B33" s="11"/>
      <c r="C33" s="11"/>
      <c r="D33" s="11"/>
      <c r="E33" s="33" t="s">
        <v>91</v>
      </c>
      <c r="G33" s="52" t="e">
        <f>-3.7781*(Лист5!H27)^2+23.124*(Лист5!H27)+5.2716</f>
        <v>#DIV/0!</v>
      </c>
    </row>
    <row r="34" spans="1:7" ht="15.75">
      <c r="A34" s="11" t="s">
        <v>478</v>
      </c>
      <c r="B34" s="11"/>
      <c r="C34" s="11"/>
      <c r="D34" s="11"/>
      <c r="E34" s="33" t="s">
        <v>9</v>
      </c>
      <c r="G34" s="52" t="e">
        <f>-3.323*(Лист5!H27)^2+20.056*(Лист5!H27)+0.3217</f>
        <v>#DIV/0!</v>
      </c>
    </row>
    <row r="35" spans="2:5" ht="15.75">
      <c r="B35" s="10" t="s">
        <v>220</v>
      </c>
      <c r="C35" s="10"/>
      <c r="D35" s="10"/>
      <c r="E35" s="10"/>
    </row>
    <row r="36" spans="2:5" ht="15.75">
      <c r="B36" s="10" t="s">
        <v>89</v>
      </c>
      <c r="C36" s="10"/>
      <c r="D36" s="10"/>
      <c r="E36" s="10"/>
    </row>
    <row r="37" spans="3:7" ht="15.75">
      <c r="C37" s="32" t="s">
        <v>249</v>
      </c>
      <c r="D37" s="32"/>
      <c r="E37" s="32"/>
      <c r="F37" s="32"/>
      <c r="G37" s="32"/>
    </row>
    <row r="38" ht="15.75">
      <c r="C38" s="4" t="s">
        <v>16</v>
      </c>
    </row>
    <row r="39" spans="1:7" ht="15.75">
      <c r="A39" s="11" t="s">
        <v>193</v>
      </c>
      <c r="B39" s="11"/>
      <c r="C39" s="11"/>
      <c r="D39" s="11"/>
      <c r="E39" s="33" t="s">
        <v>91</v>
      </c>
      <c r="G39" s="52" t="e">
        <f>-2.9466*(Лист7!H29)^2+23.82*(Лист7!H29)+19.087</f>
        <v>#DIV/0!</v>
      </c>
    </row>
    <row r="40" spans="1:7" ht="15.75">
      <c r="A40" s="11" t="s">
        <v>10</v>
      </c>
      <c r="B40" s="11"/>
      <c r="C40" s="11"/>
      <c r="D40" s="11"/>
      <c r="E40" s="33" t="s">
        <v>9</v>
      </c>
      <c r="G40" s="52" t="e">
        <f>-3.0116*(Лист7!H29)^2+23.632*(Лист7!H29)+13.288</f>
        <v>#DIV/0!</v>
      </c>
    </row>
    <row r="41" ht="15.75">
      <c r="C41" s="4" t="s">
        <v>18</v>
      </c>
    </row>
    <row r="42" spans="1:7" ht="15.75">
      <c r="A42" s="11" t="s">
        <v>193</v>
      </c>
      <c r="B42" s="11"/>
      <c r="C42" s="11"/>
      <c r="D42" s="11"/>
      <c r="E42" s="33" t="s">
        <v>91</v>
      </c>
      <c r="G42" s="52" t="e">
        <f>-3.2016*(Лист7!H29)^2+25.593*(Лист7!H29)+22.446</f>
        <v>#DIV/0!</v>
      </c>
    </row>
    <row r="43" spans="1:7" ht="15.75">
      <c r="A43" s="11" t="s">
        <v>10</v>
      </c>
      <c r="B43" s="11"/>
      <c r="C43" s="11"/>
      <c r="D43" s="11"/>
      <c r="E43" s="33" t="s">
        <v>9</v>
      </c>
      <c r="G43" s="52" t="e">
        <f>-3.079*(Лист7!H29)^2+25.43*(Лист7!H29)+17.275</f>
        <v>#DIV/0!</v>
      </c>
    </row>
    <row r="44" spans="2:4" ht="15.75">
      <c r="B44" s="10" t="s">
        <v>5</v>
      </c>
      <c r="C44" s="10"/>
      <c r="D44" s="10"/>
    </row>
    <row r="45" spans="3:6" ht="15.75">
      <c r="C45" s="32" t="s">
        <v>19</v>
      </c>
      <c r="D45" s="32"/>
      <c r="E45" s="32"/>
      <c r="F45" s="32"/>
    </row>
    <row r="46" ht="15.75">
      <c r="C46" s="4" t="s">
        <v>21</v>
      </c>
    </row>
    <row r="47" spans="1:7" ht="15.75">
      <c r="A47" s="11" t="s">
        <v>193</v>
      </c>
      <c r="B47" s="11"/>
      <c r="C47" s="11"/>
      <c r="D47" s="11"/>
      <c r="E47" s="33" t="s">
        <v>91</v>
      </c>
      <c r="G47" s="52" t="e">
        <f>-4.2687*(Лист7!H29)^2+24.776*(Лист7!H29)+7.5704</f>
        <v>#DIV/0!</v>
      </c>
    </row>
    <row r="48" spans="1:7" ht="15.75">
      <c r="A48" s="11" t="s">
        <v>17</v>
      </c>
      <c r="B48" s="11"/>
      <c r="C48" s="11"/>
      <c r="D48" s="11"/>
      <c r="E48" s="33" t="s">
        <v>9</v>
      </c>
      <c r="G48" s="52" t="e">
        <f>-4.2501*(Лист7!H29)^2+24.28*(Лист7!H29)+2.7669</f>
        <v>#DIV/0!</v>
      </c>
    </row>
    <row r="49" spans="3:8" ht="15.75">
      <c r="C49" s="32" t="s">
        <v>22</v>
      </c>
      <c r="D49" s="32"/>
      <c r="E49" s="32"/>
      <c r="F49" s="32"/>
      <c r="G49" s="32"/>
      <c r="H49" s="32"/>
    </row>
    <row r="50" ht="15.75">
      <c r="C50" s="4" t="s">
        <v>20</v>
      </c>
    </row>
    <row r="51" spans="1:7" ht="15.75">
      <c r="A51" s="11" t="s">
        <v>193</v>
      </c>
      <c r="B51" s="11"/>
      <c r="C51" s="11"/>
      <c r="D51" s="11"/>
      <c r="E51" s="33" t="s">
        <v>91</v>
      </c>
      <c r="G51" s="52" t="e">
        <f>-6.0058*(Лист7!H29)^2+34.606*(Лист7!H29)+10.343</f>
        <v>#DIV/0!</v>
      </c>
    </row>
    <row r="52" spans="1:7" ht="15.75">
      <c r="A52" s="11" t="s">
        <v>194</v>
      </c>
      <c r="B52" s="11"/>
      <c r="C52" s="11"/>
      <c r="D52" s="11"/>
      <c r="E52" s="33" t="s">
        <v>9</v>
      </c>
      <c r="G52" s="52" t="e">
        <f>-5.4167*(Лист7!H29)^2+33.429*(Лист7!H29)+4.86</f>
        <v>#DIV/0!</v>
      </c>
    </row>
    <row r="55" spans="1:9" ht="18.75">
      <c r="A55" s="137" t="s">
        <v>221</v>
      </c>
      <c r="B55" s="137"/>
      <c r="C55" s="137"/>
      <c r="D55" s="137"/>
      <c r="E55" s="137"/>
      <c r="F55" s="137"/>
      <c r="G55" s="137"/>
      <c r="H55" s="137"/>
      <c r="I55" s="137"/>
    </row>
    <row r="57" spans="6:8" ht="15.75">
      <c r="F57" s="14"/>
      <c r="H57" s="4" t="s">
        <v>75</v>
      </c>
    </row>
    <row r="58" spans="1:9" ht="15.75">
      <c r="A58" s="5"/>
      <c r="B58" s="6"/>
      <c r="C58" s="6"/>
      <c r="D58" s="164" t="s">
        <v>25</v>
      </c>
      <c r="E58" s="165"/>
      <c r="F58" s="165"/>
      <c r="G58" s="165"/>
      <c r="H58" s="165"/>
      <c r="I58" s="166"/>
    </row>
    <row r="59" spans="1:9" ht="15.75">
      <c r="A59" s="12"/>
      <c r="B59" s="8"/>
      <c r="C59" s="8"/>
      <c r="D59" s="160" t="s">
        <v>26</v>
      </c>
      <c r="E59" s="132"/>
      <c r="F59" s="133"/>
      <c r="G59" s="160" t="s">
        <v>28</v>
      </c>
      <c r="H59" s="132"/>
      <c r="I59" s="133"/>
    </row>
    <row r="60" spans="1:9" ht="15.75">
      <c r="A60" s="162" t="s">
        <v>23</v>
      </c>
      <c r="B60" s="156"/>
      <c r="C60" s="157"/>
      <c r="D60" s="161" t="s">
        <v>27</v>
      </c>
      <c r="E60" s="141"/>
      <c r="F60" s="131"/>
      <c r="G60" s="161" t="s">
        <v>29</v>
      </c>
      <c r="H60" s="141"/>
      <c r="I60" s="131"/>
    </row>
    <row r="61" spans="1:9" ht="15.75">
      <c r="A61" s="162" t="s">
        <v>24</v>
      </c>
      <c r="B61" s="156"/>
      <c r="C61" s="157"/>
      <c r="D61" s="38" t="s">
        <v>30</v>
      </c>
      <c r="E61" s="39"/>
      <c r="F61" s="42"/>
      <c r="G61" s="38" t="s">
        <v>30</v>
      </c>
      <c r="H61" s="39"/>
      <c r="I61" s="42"/>
    </row>
    <row r="62" spans="1:9" ht="15.75">
      <c r="A62" s="12"/>
      <c r="B62" s="8"/>
      <c r="C62" s="8"/>
      <c r="D62" s="40" t="s">
        <v>31</v>
      </c>
      <c r="E62" s="41"/>
      <c r="F62" s="43" t="s">
        <v>32</v>
      </c>
      <c r="G62" s="40" t="s">
        <v>31</v>
      </c>
      <c r="H62" s="41"/>
      <c r="I62" s="43" t="s">
        <v>32</v>
      </c>
    </row>
    <row r="63" spans="1:9" ht="15.75">
      <c r="A63" s="12"/>
      <c r="B63" s="8"/>
      <c r="C63" s="8"/>
      <c r="D63" s="42" t="s">
        <v>33</v>
      </c>
      <c r="E63" s="45" t="s">
        <v>34</v>
      </c>
      <c r="F63" s="43" t="s">
        <v>77</v>
      </c>
      <c r="G63" s="42" t="s">
        <v>33</v>
      </c>
      <c r="H63" s="45" t="s">
        <v>34</v>
      </c>
      <c r="I63" s="43" t="s">
        <v>77</v>
      </c>
    </row>
    <row r="64" spans="1:9" ht="15.75">
      <c r="A64" s="13"/>
      <c r="B64" s="14"/>
      <c r="C64" s="14"/>
      <c r="D64" s="40"/>
      <c r="E64" s="44" t="s">
        <v>35</v>
      </c>
      <c r="F64" s="44"/>
      <c r="G64" s="40"/>
      <c r="H64" s="44" t="s">
        <v>35</v>
      </c>
      <c r="I64" s="44"/>
    </row>
    <row r="65" spans="1:9" ht="15.75">
      <c r="A65" s="12"/>
      <c r="B65" s="8"/>
      <c r="C65" s="8"/>
      <c r="D65" s="12"/>
      <c r="E65" s="17"/>
      <c r="F65" s="17"/>
      <c r="G65" s="12"/>
      <c r="H65" s="17"/>
      <c r="I65" s="17"/>
    </row>
    <row r="66" spans="1:9" ht="15.75">
      <c r="A66" s="12"/>
      <c r="B66" s="8"/>
      <c r="C66" s="47" t="s">
        <v>95</v>
      </c>
      <c r="D66" s="47"/>
      <c r="E66" s="47"/>
      <c r="F66" s="47"/>
      <c r="G66" s="17"/>
      <c r="H66" s="17"/>
      <c r="I66" s="16"/>
    </row>
    <row r="67" spans="1:9" ht="15.75">
      <c r="A67" s="12"/>
      <c r="B67" s="8"/>
      <c r="C67" s="8"/>
      <c r="D67" s="12"/>
      <c r="E67" s="12"/>
      <c r="F67" s="12"/>
      <c r="G67" s="12"/>
      <c r="H67" s="12"/>
      <c r="I67" s="17"/>
    </row>
    <row r="68" spans="1:9" ht="15.75">
      <c r="A68" s="12" t="s">
        <v>36</v>
      </c>
      <c r="B68" s="8"/>
      <c r="C68" s="8"/>
      <c r="D68" s="17"/>
      <c r="E68" s="8"/>
      <c r="F68" s="8"/>
      <c r="G68" s="8"/>
      <c r="H68" s="8"/>
      <c r="I68" s="16"/>
    </row>
    <row r="69" spans="1:9" ht="15.75">
      <c r="A69" s="12" t="s">
        <v>37</v>
      </c>
      <c r="B69" s="8"/>
      <c r="C69" s="8"/>
      <c r="D69" s="46">
        <v>2000</v>
      </c>
      <c r="E69" s="35">
        <v>200</v>
      </c>
      <c r="F69" s="34">
        <v>500</v>
      </c>
      <c r="G69" s="34">
        <v>1500</v>
      </c>
      <c r="H69" s="34">
        <v>150</v>
      </c>
      <c r="I69" s="46">
        <v>300</v>
      </c>
    </row>
    <row r="70" spans="1:9" ht="15.75">
      <c r="A70" s="12" t="s">
        <v>38</v>
      </c>
      <c r="B70" s="8"/>
      <c r="C70" s="8"/>
      <c r="D70" s="46">
        <v>1000</v>
      </c>
      <c r="E70" s="35">
        <v>150</v>
      </c>
      <c r="F70" s="34">
        <v>300</v>
      </c>
      <c r="G70" s="34">
        <v>750</v>
      </c>
      <c r="H70" s="34">
        <v>75</v>
      </c>
      <c r="I70" s="46">
        <v>200</v>
      </c>
    </row>
    <row r="71" spans="1:9" ht="15.75">
      <c r="A71" s="12" t="s">
        <v>39</v>
      </c>
      <c r="B71" s="8"/>
      <c r="C71" s="8"/>
      <c r="D71" s="17"/>
      <c r="E71" s="8"/>
      <c r="F71" s="12"/>
      <c r="G71" s="12"/>
      <c r="H71" s="12"/>
      <c r="I71" s="17"/>
    </row>
    <row r="72" spans="1:9" ht="15.75">
      <c r="A72" s="12" t="s">
        <v>40</v>
      </c>
      <c r="B72" s="8"/>
      <c r="C72" s="8"/>
      <c r="D72" s="17"/>
      <c r="E72" s="8"/>
      <c r="F72" s="12"/>
      <c r="G72" s="12"/>
      <c r="H72" s="12"/>
      <c r="I72" s="17"/>
    </row>
    <row r="73" spans="1:9" ht="15.75">
      <c r="A73" s="12" t="s">
        <v>139</v>
      </c>
      <c r="B73" s="8"/>
      <c r="C73" s="8"/>
      <c r="D73" s="17"/>
      <c r="E73" s="17"/>
      <c r="F73" s="36">
        <v>300</v>
      </c>
      <c r="G73" s="17"/>
      <c r="H73" s="17"/>
      <c r="I73" s="46">
        <v>200</v>
      </c>
    </row>
    <row r="74" spans="1:9" ht="15.75">
      <c r="A74" s="12" t="s">
        <v>41</v>
      </c>
      <c r="B74" s="8"/>
      <c r="C74" s="8"/>
      <c r="D74" s="17"/>
      <c r="E74" s="16"/>
      <c r="F74" s="16"/>
      <c r="G74" s="16"/>
      <c r="H74" s="16"/>
      <c r="I74" s="16"/>
    </row>
    <row r="75" spans="1:9" ht="15.75">
      <c r="A75" s="12" t="s">
        <v>140</v>
      </c>
      <c r="B75" s="8"/>
      <c r="C75" s="8"/>
      <c r="D75" s="46">
        <v>750</v>
      </c>
      <c r="E75" s="46">
        <v>150</v>
      </c>
      <c r="F75" s="36">
        <v>300</v>
      </c>
      <c r="G75" s="46">
        <v>500</v>
      </c>
      <c r="H75" s="46">
        <v>75</v>
      </c>
      <c r="I75" s="46">
        <v>200</v>
      </c>
    </row>
    <row r="76" spans="1:9" ht="15.75">
      <c r="A76" s="12" t="s">
        <v>42</v>
      </c>
      <c r="B76" s="8"/>
      <c r="C76" s="8"/>
      <c r="D76" s="17"/>
      <c r="E76" s="17"/>
      <c r="F76" s="16"/>
      <c r="G76" s="17"/>
      <c r="H76" s="17"/>
      <c r="I76" s="46"/>
    </row>
    <row r="77" spans="1:9" ht="15.75">
      <c r="A77" s="12" t="s">
        <v>43</v>
      </c>
      <c r="B77" s="8"/>
      <c r="C77" s="8"/>
      <c r="D77" s="46">
        <v>2000</v>
      </c>
      <c r="E77" s="46">
        <v>200</v>
      </c>
      <c r="F77" s="36">
        <v>500</v>
      </c>
      <c r="G77" s="46">
        <v>1500</v>
      </c>
      <c r="H77" s="46">
        <v>150</v>
      </c>
      <c r="I77" s="46">
        <v>300</v>
      </c>
    </row>
    <row r="78" spans="1:9" ht="15.75">
      <c r="A78" s="12" t="s">
        <v>141</v>
      </c>
      <c r="B78" s="8"/>
      <c r="C78" s="8"/>
      <c r="D78" s="17"/>
      <c r="E78" s="17"/>
      <c r="F78" s="16"/>
      <c r="G78" s="17"/>
      <c r="H78" s="17"/>
      <c r="I78" s="17"/>
    </row>
    <row r="79" spans="1:9" ht="15.75">
      <c r="A79" s="12" t="s">
        <v>44</v>
      </c>
      <c r="B79" s="8"/>
      <c r="C79" s="8"/>
      <c r="D79" s="17"/>
      <c r="E79" s="17"/>
      <c r="F79" s="16"/>
      <c r="G79" s="17"/>
      <c r="H79" s="17"/>
      <c r="I79" s="17"/>
    </row>
    <row r="80" spans="1:9" ht="15.75">
      <c r="A80" s="12" t="s">
        <v>142</v>
      </c>
      <c r="B80" s="8"/>
      <c r="C80" s="8"/>
      <c r="D80" s="46">
        <v>1000</v>
      </c>
      <c r="E80" s="46">
        <v>150</v>
      </c>
      <c r="F80" s="36">
        <v>500</v>
      </c>
      <c r="G80" s="46">
        <v>750</v>
      </c>
      <c r="H80" s="46">
        <v>75</v>
      </c>
      <c r="I80" s="46">
        <v>200</v>
      </c>
    </row>
    <row r="81" spans="1:9" ht="15.75">
      <c r="A81" s="12" t="s">
        <v>45</v>
      </c>
      <c r="B81" s="8"/>
      <c r="C81" s="8"/>
      <c r="D81" s="17"/>
      <c r="E81" s="16"/>
      <c r="F81" s="36">
        <v>200</v>
      </c>
      <c r="G81" s="17"/>
      <c r="H81" s="17"/>
      <c r="I81" s="46">
        <v>150</v>
      </c>
    </row>
    <row r="82" spans="1:9" ht="15.75">
      <c r="A82" s="12" t="s">
        <v>46</v>
      </c>
      <c r="B82" s="8"/>
      <c r="C82" s="8"/>
      <c r="D82" s="46">
        <v>2000</v>
      </c>
      <c r="E82" s="36">
        <v>200</v>
      </c>
      <c r="F82" s="36">
        <v>500</v>
      </c>
      <c r="G82" s="36">
        <v>1500</v>
      </c>
      <c r="H82" s="36">
        <v>150</v>
      </c>
      <c r="I82" s="36">
        <v>300</v>
      </c>
    </row>
    <row r="83" spans="1:9" ht="15.75">
      <c r="A83" s="12"/>
      <c r="B83" s="8"/>
      <c r="C83" s="8"/>
      <c r="D83" s="8"/>
      <c r="E83" s="16"/>
      <c r="F83" s="17"/>
      <c r="G83" s="17"/>
      <c r="H83" s="17"/>
      <c r="I83" s="16"/>
    </row>
    <row r="84" spans="1:9" ht="15.75">
      <c r="A84" s="12"/>
      <c r="B84" s="8"/>
      <c r="C84" s="47" t="s">
        <v>5</v>
      </c>
      <c r="D84" s="47"/>
      <c r="E84" s="48"/>
      <c r="F84" s="17"/>
      <c r="G84" s="17"/>
      <c r="H84" s="17"/>
      <c r="I84" s="16"/>
    </row>
    <row r="85" spans="1:9" ht="15.75">
      <c r="A85" s="12"/>
      <c r="B85" s="8"/>
      <c r="C85" s="8"/>
      <c r="D85" s="8"/>
      <c r="E85" s="16"/>
      <c r="F85" s="17"/>
      <c r="G85" s="17"/>
      <c r="H85" s="17"/>
      <c r="I85" s="16"/>
    </row>
    <row r="86" spans="1:9" ht="15.75">
      <c r="A86" s="12" t="s">
        <v>11</v>
      </c>
      <c r="B86" s="8"/>
      <c r="C86" s="16"/>
      <c r="D86" s="16"/>
      <c r="E86" s="16"/>
      <c r="F86" s="16"/>
      <c r="G86" s="16"/>
      <c r="H86" s="16"/>
      <c r="I86" s="16"/>
    </row>
    <row r="87" spans="1:9" ht="15.75">
      <c r="A87" s="12" t="s">
        <v>143</v>
      </c>
      <c r="B87" s="8"/>
      <c r="C87" s="16"/>
      <c r="D87" s="16"/>
      <c r="E87" s="16"/>
      <c r="F87" s="36">
        <v>100</v>
      </c>
      <c r="G87" s="16"/>
      <c r="H87" s="16"/>
      <c r="I87" s="36">
        <v>50</v>
      </c>
    </row>
    <row r="88" spans="1:9" ht="15.75">
      <c r="A88" s="12" t="s">
        <v>92</v>
      </c>
      <c r="B88" s="8"/>
      <c r="C88" s="16"/>
      <c r="D88" s="16"/>
      <c r="E88" s="16"/>
      <c r="F88" s="16"/>
      <c r="G88" s="16"/>
      <c r="H88" s="16"/>
      <c r="I88" s="16"/>
    </row>
    <row r="89" spans="1:9" ht="15.75">
      <c r="A89" s="12" t="s">
        <v>96</v>
      </c>
      <c r="B89" s="8"/>
      <c r="C89" s="16"/>
      <c r="D89" s="16"/>
      <c r="E89" s="16"/>
      <c r="F89" s="36">
        <v>75</v>
      </c>
      <c r="G89" s="16"/>
      <c r="H89" s="16"/>
      <c r="I89" s="36">
        <v>30</v>
      </c>
    </row>
    <row r="90" spans="1:9" ht="15.75">
      <c r="A90" s="12" t="s">
        <v>93</v>
      </c>
      <c r="B90" s="8"/>
      <c r="C90" s="16"/>
      <c r="D90" s="36"/>
      <c r="E90" s="36"/>
      <c r="F90" s="16"/>
      <c r="G90" s="36"/>
      <c r="H90" s="36"/>
      <c r="I90" s="16"/>
    </row>
    <row r="91" spans="1:9" ht="15.75">
      <c r="A91" s="12" t="s">
        <v>96</v>
      </c>
      <c r="B91" s="8"/>
      <c r="C91" s="16"/>
      <c r="D91" s="16"/>
      <c r="E91" s="16"/>
      <c r="F91" s="36">
        <v>100</v>
      </c>
      <c r="G91" s="16"/>
      <c r="H91" s="16"/>
      <c r="I91" s="36">
        <v>50</v>
      </c>
    </row>
    <row r="92" spans="1:9" ht="15.75">
      <c r="A92" s="12" t="s">
        <v>94</v>
      </c>
      <c r="B92" s="8"/>
      <c r="C92" s="16"/>
      <c r="D92" s="16"/>
      <c r="E92" s="16"/>
      <c r="F92" s="36">
        <v>150</v>
      </c>
      <c r="G92" s="16"/>
      <c r="H92" s="16"/>
      <c r="I92" s="36">
        <v>75</v>
      </c>
    </row>
    <row r="93" spans="1:9" ht="15.75">
      <c r="A93" s="13" t="s">
        <v>97</v>
      </c>
      <c r="B93" s="14"/>
      <c r="C93" s="15"/>
      <c r="D93" s="15"/>
      <c r="E93" s="15"/>
      <c r="F93" s="37">
        <v>150</v>
      </c>
      <c r="G93" s="15"/>
      <c r="H93" s="15"/>
      <c r="I93" s="37">
        <v>50</v>
      </c>
    </row>
    <row r="95" ht="15.75">
      <c r="G95" s="4" t="s">
        <v>451</v>
      </c>
    </row>
    <row r="96" spans="1:9" ht="15.75">
      <c r="A96" s="130" t="s">
        <v>465</v>
      </c>
      <c r="B96" s="130"/>
      <c r="C96" s="130"/>
      <c r="D96" s="130"/>
      <c r="E96" s="130"/>
      <c r="F96" s="130"/>
      <c r="G96" s="130"/>
      <c r="H96" s="130"/>
      <c r="I96" s="130"/>
    </row>
    <row r="97" spans="1:9" ht="15.75">
      <c r="A97" s="130" t="s">
        <v>467</v>
      </c>
      <c r="B97" s="130"/>
      <c r="C97" s="130"/>
      <c r="D97" s="130"/>
      <c r="E97" s="130"/>
      <c r="F97" s="130"/>
      <c r="G97" s="130"/>
      <c r="H97" s="130"/>
      <c r="I97" s="130"/>
    </row>
    <row r="98" spans="7:8" ht="15.75">
      <c r="G98" s="78" t="s">
        <v>466</v>
      </c>
      <c r="H98" s="78" t="s">
        <v>468</v>
      </c>
    </row>
    <row r="99" spans="2:8" ht="15.75">
      <c r="B99" s="4" t="s">
        <v>223</v>
      </c>
      <c r="G99" s="78">
        <v>300</v>
      </c>
      <c r="H99" s="78">
        <v>200</v>
      </c>
    </row>
    <row r="100" spans="2:8" ht="15.75">
      <c r="B100" s="4" t="s">
        <v>224</v>
      </c>
      <c r="G100" s="78">
        <v>200</v>
      </c>
      <c r="H100" s="78">
        <v>150</v>
      </c>
    </row>
    <row r="101" spans="2:8" ht="15.75">
      <c r="B101" s="4" t="s">
        <v>225</v>
      </c>
      <c r="G101" s="78">
        <v>300</v>
      </c>
      <c r="H101" s="78">
        <v>200</v>
      </c>
    </row>
    <row r="102" spans="2:8" ht="15.75">
      <c r="B102" s="4" t="s">
        <v>226</v>
      </c>
      <c r="G102" s="78">
        <v>300</v>
      </c>
      <c r="H102" s="78">
        <v>200</v>
      </c>
    </row>
    <row r="103" spans="2:8" ht="15.75">
      <c r="B103" s="4" t="s">
        <v>227</v>
      </c>
      <c r="G103" s="78">
        <v>150</v>
      </c>
      <c r="H103" s="78">
        <v>100</v>
      </c>
    </row>
    <row r="104" spans="2:8" ht="15.75">
      <c r="B104" s="4" t="s">
        <v>228</v>
      </c>
      <c r="G104" s="78">
        <v>400</v>
      </c>
      <c r="H104" s="78">
        <v>250</v>
      </c>
    </row>
    <row r="105" spans="2:8" ht="15.75">
      <c r="B105" s="4" t="s">
        <v>229</v>
      </c>
      <c r="G105" s="78">
        <v>500</v>
      </c>
      <c r="H105" s="78">
        <v>300</v>
      </c>
    </row>
    <row r="106" spans="2:8" ht="15.75">
      <c r="B106" s="4" t="s">
        <v>230</v>
      </c>
      <c r="G106" s="78">
        <v>300</v>
      </c>
      <c r="H106" s="78">
        <v>200</v>
      </c>
    </row>
    <row r="107" spans="2:8" ht="15.75">
      <c r="B107" s="4" t="s">
        <v>231</v>
      </c>
      <c r="G107" s="78">
        <v>200</v>
      </c>
      <c r="H107" s="78">
        <v>150</v>
      </c>
    </row>
    <row r="108" spans="2:8" ht="15.75">
      <c r="B108" s="4" t="s">
        <v>250</v>
      </c>
      <c r="G108" s="78">
        <v>150</v>
      </c>
      <c r="H108" s="78">
        <v>100</v>
      </c>
    </row>
    <row r="110" spans="2:6" ht="18.75">
      <c r="B110" s="1" t="s">
        <v>232</v>
      </c>
      <c r="C110" s="1"/>
      <c r="D110" s="1"/>
      <c r="E110" s="1"/>
      <c r="F110" s="1"/>
    </row>
    <row r="111" ht="15.75">
      <c r="H111" s="4" t="s">
        <v>76</v>
      </c>
    </row>
    <row r="112" spans="3:8" ht="15.75">
      <c r="C112" s="130" t="s">
        <v>104</v>
      </c>
      <c r="D112" s="130"/>
      <c r="E112" s="130"/>
      <c r="F112" s="130"/>
      <c r="G112" s="130"/>
      <c r="H112" s="130"/>
    </row>
    <row r="113" spans="3:8" ht="15.75">
      <c r="C113" s="141" t="s">
        <v>222</v>
      </c>
      <c r="D113" s="141"/>
      <c r="E113" s="141"/>
      <c r="F113" s="141"/>
      <c r="G113" s="141"/>
      <c r="H113" s="141"/>
    </row>
    <row r="114" spans="3:8" ht="15.75">
      <c r="C114" s="160" t="s">
        <v>98</v>
      </c>
      <c r="D114" s="133"/>
      <c r="E114" s="160" t="s">
        <v>99</v>
      </c>
      <c r="F114" s="133"/>
      <c r="G114" s="160" t="s">
        <v>100</v>
      </c>
      <c r="H114" s="133"/>
    </row>
    <row r="115" spans="3:8" ht="15.75">
      <c r="C115" s="13"/>
      <c r="D115" s="15"/>
      <c r="E115" s="14"/>
      <c r="F115" s="15"/>
      <c r="G115" s="161" t="s">
        <v>101</v>
      </c>
      <c r="H115" s="131"/>
    </row>
    <row r="116" spans="3:8" ht="15.75">
      <c r="C116" s="162">
        <v>40</v>
      </c>
      <c r="D116" s="157"/>
      <c r="E116" s="160" t="s">
        <v>103</v>
      </c>
      <c r="F116" s="133"/>
      <c r="G116" s="160">
        <v>370</v>
      </c>
      <c r="H116" s="133"/>
    </row>
    <row r="117" spans="3:8" ht="15.75">
      <c r="C117" s="162">
        <v>40</v>
      </c>
      <c r="D117" s="157"/>
      <c r="E117" s="12" t="s">
        <v>105</v>
      </c>
      <c r="F117" s="16"/>
      <c r="G117" s="162">
        <v>330</v>
      </c>
      <c r="H117" s="157"/>
    </row>
    <row r="118" spans="3:8" ht="15.75">
      <c r="C118" s="162">
        <v>60</v>
      </c>
      <c r="D118" s="157"/>
      <c r="E118" s="156" t="s">
        <v>102</v>
      </c>
      <c r="F118" s="157"/>
      <c r="G118" s="156">
        <v>620</v>
      </c>
      <c r="H118" s="157"/>
    </row>
    <row r="119" spans="3:8" ht="15.75">
      <c r="C119" s="162">
        <v>60</v>
      </c>
      <c r="D119" s="157"/>
      <c r="E119" s="8" t="s">
        <v>106</v>
      </c>
      <c r="F119" s="16"/>
      <c r="G119" s="156">
        <v>540</v>
      </c>
      <c r="H119" s="157"/>
    </row>
    <row r="120" spans="3:8" ht="15.75">
      <c r="C120" s="162">
        <v>75</v>
      </c>
      <c r="D120" s="157"/>
      <c r="E120" s="156" t="s">
        <v>107</v>
      </c>
      <c r="F120" s="157"/>
      <c r="G120" s="156">
        <v>840</v>
      </c>
      <c r="H120" s="157"/>
    </row>
    <row r="121" spans="1:8" ht="15.75">
      <c r="A121" s="18"/>
      <c r="B121" s="18"/>
      <c r="C121" s="162">
        <v>100</v>
      </c>
      <c r="D121" s="157"/>
      <c r="E121" s="156" t="s">
        <v>108</v>
      </c>
      <c r="F121" s="157"/>
      <c r="G121" s="156">
        <v>1240</v>
      </c>
      <c r="H121" s="157"/>
    </row>
    <row r="122" spans="3:8" ht="15.75">
      <c r="C122" s="162">
        <v>150</v>
      </c>
      <c r="D122" s="157"/>
      <c r="E122" s="156" t="s">
        <v>109</v>
      </c>
      <c r="F122" s="157"/>
      <c r="G122" s="156">
        <v>1900</v>
      </c>
      <c r="H122" s="157"/>
    </row>
    <row r="123" spans="3:8" ht="15.75">
      <c r="C123" s="162">
        <v>200</v>
      </c>
      <c r="D123" s="157"/>
      <c r="E123" s="156" t="s">
        <v>110</v>
      </c>
      <c r="F123" s="157"/>
      <c r="G123" s="156">
        <v>2700</v>
      </c>
      <c r="H123" s="157"/>
    </row>
    <row r="124" spans="3:8" ht="15.75">
      <c r="C124" s="162">
        <v>300</v>
      </c>
      <c r="D124" s="157"/>
      <c r="E124" s="156" t="s">
        <v>111</v>
      </c>
      <c r="F124" s="157"/>
      <c r="G124" s="156">
        <v>4350</v>
      </c>
      <c r="H124" s="157"/>
    </row>
    <row r="125" spans="2:8" ht="15.75">
      <c r="B125" s="25"/>
      <c r="C125" s="163">
        <v>500</v>
      </c>
      <c r="D125" s="159"/>
      <c r="E125" s="156" t="s">
        <v>112</v>
      </c>
      <c r="F125" s="157"/>
      <c r="G125" s="156">
        <v>8100</v>
      </c>
      <c r="H125" s="157"/>
    </row>
    <row r="126" spans="3:8" ht="15.75">
      <c r="C126" s="162">
        <v>750</v>
      </c>
      <c r="D126" s="157"/>
      <c r="E126" s="156" t="s">
        <v>113</v>
      </c>
      <c r="F126" s="157"/>
      <c r="G126" s="156">
        <v>13200</v>
      </c>
      <c r="H126" s="157"/>
    </row>
    <row r="127" spans="3:8" ht="15.75">
      <c r="C127" s="162">
        <v>1000</v>
      </c>
      <c r="D127" s="157"/>
      <c r="E127" s="156" t="s">
        <v>114</v>
      </c>
      <c r="F127" s="157"/>
      <c r="G127" s="156">
        <v>18200</v>
      </c>
      <c r="H127" s="157"/>
    </row>
    <row r="128" spans="3:8" ht="15.75">
      <c r="C128" s="161">
        <v>1500</v>
      </c>
      <c r="D128" s="131"/>
      <c r="E128" s="141" t="s">
        <v>115</v>
      </c>
      <c r="F128" s="131"/>
      <c r="G128" s="141">
        <v>28000</v>
      </c>
      <c r="H128" s="131"/>
    </row>
    <row r="129" spans="1:7" ht="15.75">
      <c r="A129" s="3" t="s">
        <v>133</v>
      </c>
      <c r="B129" s="3"/>
      <c r="C129" s="3"/>
      <c r="D129" s="3"/>
      <c r="E129" s="3"/>
      <c r="F129" s="3"/>
      <c r="G129" s="3"/>
    </row>
    <row r="130" ht="15.75">
      <c r="H130" s="4" t="s">
        <v>116</v>
      </c>
    </row>
    <row r="131" spans="3:8" ht="15.75">
      <c r="C131" s="141" t="s">
        <v>117</v>
      </c>
      <c r="D131" s="141"/>
      <c r="E131" s="141"/>
      <c r="F131" s="141"/>
      <c r="G131" s="141"/>
      <c r="H131" s="141"/>
    </row>
    <row r="132" spans="3:8" ht="15.75">
      <c r="C132" s="160" t="s">
        <v>98</v>
      </c>
      <c r="D132" s="133"/>
      <c r="E132" s="160" t="s">
        <v>99</v>
      </c>
      <c r="F132" s="133"/>
      <c r="G132" s="160" t="s">
        <v>100</v>
      </c>
      <c r="H132" s="133"/>
    </row>
    <row r="133" spans="3:8" ht="15.75">
      <c r="C133" s="13"/>
      <c r="D133" s="15"/>
      <c r="E133" s="14"/>
      <c r="F133" s="15"/>
      <c r="G133" s="161" t="s">
        <v>101</v>
      </c>
      <c r="H133" s="131"/>
    </row>
    <row r="134" spans="3:8" ht="15.75">
      <c r="C134" s="12">
        <v>20</v>
      </c>
      <c r="D134" s="7"/>
      <c r="E134" s="132" t="s">
        <v>118</v>
      </c>
      <c r="F134" s="133"/>
      <c r="G134" s="132">
        <v>620</v>
      </c>
      <c r="H134" s="133"/>
    </row>
    <row r="135" spans="2:8" ht="15.75">
      <c r="B135" s="25"/>
      <c r="C135" s="49"/>
      <c r="D135" s="50"/>
      <c r="E135" s="158" t="s">
        <v>119</v>
      </c>
      <c r="F135" s="159"/>
      <c r="G135" s="156">
        <v>760</v>
      </c>
      <c r="H135" s="157"/>
    </row>
    <row r="136" spans="3:8" ht="15.75">
      <c r="C136" s="12"/>
      <c r="D136" s="16"/>
      <c r="E136" s="156" t="s">
        <v>120</v>
      </c>
      <c r="F136" s="157"/>
      <c r="G136" s="156">
        <v>900</v>
      </c>
      <c r="H136" s="157"/>
    </row>
    <row r="137" spans="3:8" ht="15.75">
      <c r="C137" s="12"/>
      <c r="D137" s="16"/>
      <c r="E137" s="156" t="s">
        <v>121</v>
      </c>
      <c r="F137" s="157"/>
      <c r="G137" s="156">
        <v>980</v>
      </c>
      <c r="H137" s="157"/>
    </row>
    <row r="138" spans="3:8" ht="15.75">
      <c r="C138" s="13"/>
      <c r="D138" s="15"/>
      <c r="E138" s="141" t="s">
        <v>122</v>
      </c>
      <c r="F138" s="131"/>
      <c r="G138" s="141">
        <v>900</v>
      </c>
      <c r="H138" s="131"/>
    </row>
    <row r="139" spans="3:8" ht="15.75">
      <c r="C139" s="12">
        <v>30</v>
      </c>
      <c r="D139" s="16"/>
      <c r="E139" s="132" t="s">
        <v>123</v>
      </c>
      <c r="F139" s="133"/>
      <c r="G139" s="132">
        <v>1100</v>
      </c>
      <c r="H139" s="133"/>
    </row>
    <row r="140" spans="3:8" ht="15.75">
      <c r="C140" s="12"/>
      <c r="D140" s="16"/>
      <c r="E140" s="156" t="s">
        <v>124</v>
      </c>
      <c r="F140" s="157"/>
      <c r="G140" s="156">
        <v>1380</v>
      </c>
      <c r="H140" s="157"/>
    </row>
    <row r="141" spans="3:8" ht="15.75">
      <c r="C141" s="12"/>
      <c r="D141" s="16"/>
      <c r="E141" s="156" t="s">
        <v>125</v>
      </c>
      <c r="F141" s="157"/>
      <c r="G141" s="156">
        <v>1500</v>
      </c>
      <c r="H141" s="157"/>
    </row>
    <row r="142" spans="3:8" ht="15.75">
      <c r="C142" s="12"/>
      <c r="D142" s="16"/>
      <c r="E142" s="156" t="s">
        <v>126</v>
      </c>
      <c r="F142" s="157"/>
      <c r="G142" s="156">
        <v>1740</v>
      </c>
      <c r="H142" s="157"/>
    </row>
    <row r="143" spans="3:8" ht="15.75">
      <c r="C143" s="13"/>
      <c r="D143" s="15"/>
      <c r="E143" s="141" t="s">
        <v>127</v>
      </c>
      <c r="F143" s="131"/>
      <c r="G143" s="141">
        <v>1500</v>
      </c>
      <c r="H143" s="131"/>
    </row>
    <row r="144" spans="3:8" ht="15.75">
      <c r="C144" s="12">
        <v>40</v>
      </c>
      <c r="D144" s="7"/>
      <c r="E144" s="132" t="s">
        <v>128</v>
      </c>
      <c r="F144" s="133"/>
      <c r="G144" s="132">
        <v>1520</v>
      </c>
      <c r="H144" s="133"/>
    </row>
    <row r="145" spans="3:8" ht="15.75">
      <c r="C145" s="12"/>
      <c r="D145" s="16"/>
      <c r="E145" s="156" t="s">
        <v>129</v>
      </c>
      <c r="F145" s="157"/>
      <c r="G145" s="156">
        <v>1980</v>
      </c>
      <c r="H145" s="157"/>
    </row>
    <row r="146" spans="3:8" ht="15.75">
      <c r="C146" s="12"/>
      <c r="D146" s="16"/>
      <c r="E146" s="156" t="s">
        <v>130</v>
      </c>
      <c r="F146" s="157"/>
      <c r="G146" s="156">
        <v>2200</v>
      </c>
      <c r="H146" s="157"/>
    </row>
    <row r="147" spans="3:8" ht="15.75">
      <c r="C147" s="12"/>
      <c r="D147" s="16"/>
      <c r="E147" s="156" t="s">
        <v>131</v>
      </c>
      <c r="F147" s="157"/>
      <c r="G147" s="156">
        <v>2480</v>
      </c>
      <c r="H147" s="157"/>
    </row>
    <row r="148" spans="3:8" ht="15.75">
      <c r="C148" s="13"/>
      <c r="D148" s="15"/>
      <c r="E148" s="141" t="s">
        <v>132</v>
      </c>
      <c r="F148" s="131"/>
      <c r="G148" s="141">
        <v>2200</v>
      </c>
      <c r="H148" s="131"/>
    </row>
    <row r="149" spans="3:8" ht="15.75">
      <c r="C149" s="12">
        <v>80</v>
      </c>
      <c r="D149" s="16"/>
      <c r="E149" s="132" t="s">
        <v>144</v>
      </c>
      <c r="F149" s="133"/>
      <c r="G149" s="132">
        <v>2720</v>
      </c>
      <c r="H149" s="133"/>
    </row>
    <row r="150" spans="3:8" ht="15.75">
      <c r="C150" s="12"/>
      <c r="D150" s="16"/>
      <c r="E150" s="156" t="s">
        <v>145</v>
      </c>
      <c r="F150" s="157"/>
      <c r="G150" s="156">
        <v>3440</v>
      </c>
      <c r="H150" s="157"/>
    </row>
    <row r="151" spans="3:8" ht="15.75">
      <c r="C151" s="12"/>
      <c r="D151" s="16"/>
      <c r="E151" s="156" t="s">
        <v>146</v>
      </c>
      <c r="F151" s="157"/>
      <c r="G151" s="156">
        <v>3840</v>
      </c>
      <c r="H151" s="157"/>
    </row>
    <row r="152" spans="3:8" ht="15.75">
      <c r="C152" s="12"/>
      <c r="D152" s="16"/>
      <c r="E152" s="156" t="s">
        <v>88</v>
      </c>
      <c r="F152" s="157"/>
      <c r="G152" s="156">
        <v>4320</v>
      </c>
      <c r="H152" s="157"/>
    </row>
    <row r="153" spans="3:8" ht="15.75">
      <c r="C153" s="13"/>
      <c r="D153" s="15"/>
      <c r="E153" s="141" t="s">
        <v>147</v>
      </c>
      <c r="F153" s="131"/>
      <c r="G153" s="141">
        <v>3840</v>
      </c>
      <c r="H153" s="131"/>
    </row>
    <row r="158" spans="1:9" ht="15.75">
      <c r="A158" s="25"/>
      <c r="B158" s="25"/>
      <c r="C158" s="25"/>
      <c r="D158" s="25"/>
      <c r="E158" s="25"/>
      <c r="F158" s="25"/>
      <c r="G158" s="25"/>
      <c r="H158" s="25"/>
      <c r="I158" s="26"/>
    </row>
    <row r="177" ht="15.75">
      <c r="B177" s="27"/>
    </row>
    <row r="181" ht="15.75">
      <c r="B181" s="27"/>
    </row>
    <row r="186" spans="1:9" ht="15.75">
      <c r="A186" s="25"/>
      <c r="B186" s="25"/>
      <c r="C186" s="25"/>
      <c r="D186" s="25"/>
      <c r="E186" s="25"/>
      <c r="F186" s="25"/>
      <c r="G186" s="25"/>
      <c r="H186" s="25"/>
      <c r="I186" s="26"/>
    </row>
    <row r="207" spans="3:9" ht="15.75">
      <c r="C207" s="18"/>
      <c r="D207" s="18"/>
      <c r="E207" s="18"/>
      <c r="F207" s="18"/>
      <c r="G207" s="18"/>
      <c r="H207" s="18"/>
      <c r="I207" s="18"/>
    </row>
    <row r="224" spans="1:9" ht="15.75">
      <c r="A224" s="25"/>
      <c r="B224" s="25"/>
      <c r="C224" s="25"/>
      <c r="D224" s="25"/>
      <c r="E224" s="25"/>
      <c r="F224" s="25"/>
      <c r="G224" s="25"/>
      <c r="H224" s="25"/>
      <c r="I224" s="26"/>
    </row>
    <row r="225" spans="1:9" ht="15.75">
      <c r="A225" s="25"/>
      <c r="B225" s="25"/>
      <c r="C225" s="25"/>
      <c r="D225" s="25"/>
      <c r="E225" s="25"/>
      <c r="F225" s="25"/>
      <c r="G225" s="25"/>
      <c r="H225" s="25"/>
      <c r="I225" s="9"/>
    </row>
    <row r="246" spans="2:3" ht="15.75">
      <c r="B246" s="18"/>
      <c r="C246" s="18"/>
    </row>
    <row r="252" spans="1:9" ht="15.75">
      <c r="A252" s="25"/>
      <c r="B252" s="25"/>
      <c r="C252" s="25"/>
      <c r="D252" s="25"/>
      <c r="E252" s="25"/>
      <c r="F252" s="25"/>
      <c r="G252" s="25"/>
      <c r="H252" s="25"/>
      <c r="I252" s="26"/>
    </row>
    <row r="255" spans="5:8" ht="15.75">
      <c r="E255" s="10"/>
      <c r="F255" s="10"/>
      <c r="G255" s="10"/>
      <c r="H255" s="28"/>
    </row>
    <row r="256" spans="1:8" ht="15.75">
      <c r="A256" s="25"/>
      <c r="B256" s="25"/>
      <c r="C256" s="25"/>
      <c r="D256" s="25"/>
      <c r="E256" s="25"/>
      <c r="F256" s="25"/>
      <c r="G256" s="25"/>
      <c r="H256" s="25"/>
    </row>
    <row r="257" spans="1:8" ht="15.75">
      <c r="A257" s="25"/>
      <c r="B257" s="25"/>
      <c r="C257" s="25"/>
      <c r="D257" s="25"/>
      <c r="E257" s="25"/>
      <c r="F257" s="25"/>
      <c r="G257" s="25"/>
      <c r="H257" s="25"/>
    </row>
  </sheetData>
  <sheetProtection password="CEE5" sheet="1" objects="1" scenarios="1"/>
  <mergeCells count="99">
    <mergeCell ref="A2:I2"/>
    <mergeCell ref="A60:C60"/>
    <mergeCell ref="A61:C61"/>
    <mergeCell ref="D58:I58"/>
    <mergeCell ref="D59:F59"/>
    <mergeCell ref="D60:F60"/>
    <mergeCell ref="G59:I59"/>
    <mergeCell ref="G60:I60"/>
    <mergeCell ref="A55:I55"/>
    <mergeCell ref="C118:D118"/>
    <mergeCell ref="E118:F118"/>
    <mergeCell ref="G118:H118"/>
    <mergeCell ref="C116:D116"/>
    <mergeCell ref="E116:F116"/>
    <mergeCell ref="G116:H116"/>
    <mergeCell ref="C112:H112"/>
    <mergeCell ref="C113:H113"/>
    <mergeCell ref="C117:D117"/>
    <mergeCell ref="G117:H117"/>
    <mergeCell ref="E114:F114"/>
    <mergeCell ref="C114:D114"/>
    <mergeCell ref="G114:H114"/>
    <mergeCell ref="G115:H115"/>
    <mergeCell ref="C119:D119"/>
    <mergeCell ref="G119:H119"/>
    <mergeCell ref="E120:F120"/>
    <mergeCell ref="C120:D120"/>
    <mergeCell ref="G120:H120"/>
    <mergeCell ref="E121:F121"/>
    <mergeCell ref="C121:D121"/>
    <mergeCell ref="G121:H121"/>
    <mergeCell ref="E122:F122"/>
    <mergeCell ref="C122:D122"/>
    <mergeCell ref="G122:H122"/>
    <mergeCell ref="E123:F123"/>
    <mergeCell ref="C123:D123"/>
    <mergeCell ref="G123:H123"/>
    <mergeCell ref="E124:F124"/>
    <mergeCell ref="C124:D124"/>
    <mergeCell ref="G124:H124"/>
    <mergeCell ref="E125:F125"/>
    <mergeCell ref="C125:D125"/>
    <mergeCell ref="G125:H125"/>
    <mergeCell ref="E126:F126"/>
    <mergeCell ref="C126:D126"/>
    <mergeCell ref="G126:H126"/>
    <mergeCell ref="E127:F127"/>
    <mergeCell ref="C127:D127"/>
    <mergeCell ref="G127:H127"/>
    <mergeCell ref="E128:F128"/>
    <mergeCell ref="C128:D128"/>
    <mergeCell ref="G128:H128"/>
    <mergeCell ref="C131:H131"/>
    <mergeCell ref="E134:F134"/>
    <mergeCell ref="E135:F135"/>
    <mergeCell ref="E136:F136"/>
    <mergeCell ref="C132:D132"/>
    <mergeCell ref="E132:F132"/>
    <mergeCell ref="G132:H132"/>
    <mergeCell ref="G133:H133"/>
    <mergeCell ref="G134:H134"/>
    <mergeCell ref="E137:F137"/>
    <mergeCell ref="E138:F138"/>
    <mergeCell ref="E146:F146"/>
    <mergeCell ref="G135:H135"/>
    <mergeCell ref="G136:H136"/>
    <mergeCell ref="G137:H137"/>
    <mergeCell ref="E141:F141"/>
    <mergeCell ref="G138:H138"/>
    <mergeCell ref="E147:F147"/>
    <mergeCell ref="E143:F143"/>
    <mergeCell ref="G139:H139"/>
    <mergeCell ref="G140:H140"/>
    <mergeCell ref="G141:H141"/>
    <mergeCell ref="G142:H142"/>
    <mergeCell ref="G143:H143"/>
    <mergeCell ref="E139:F139"/>
    <mergeCell ref="E140:F140"/>
    <mergeCell ref="E142:F142"/>
    <mergeCell ref="E151:F151"/>
    <mergeCell ref="E152:F152"/>
    <mergeCell ref="E148:F148"/>
    <mergeCell ref="G144:H144"/>
    <mergeCell ref="G145:H145"/>
    <mergeCell ref="G146:H146"/>
    <mergeCell ref="G147:H147"/>
    <mergeCell ref="G148:H148"/>
    <mergeCell ref="E144:F144"/>
    <mergeCell ref="E145:F145"/>
    <mergeCell ref="A96:I96"/>
    <mergeCell ref="A97:I97"/>
    <mergeCell ref="E153:F153"/>
    <mergeCell ref="G149:H149"/>
    <mergeCell ref="G150:H150"/>
    <mergeCell ref="G151:H151"/>
    <mergeCell ref="G152:H152"/>
    <mergeCell ref="G153:H153"/>
    <mergeCell ref="E149:F149"/>
    <mergeCell ref="E150:F150"/>
  </mergeCells>
  <printOptions/>
  <pageMargins left="0.984251968503937" right="0.5905511811023623" top="0.984251968503937" bottom="0.984251968503937" header="0.5118110236220472" footer="0.5118110236220472"/>
  <pageSetup orientation="portrait" paperSize="9" scale="76" r:id="rId2"/>
  <rowBreaks count="3" manualBreakCount="3">
    <brk id="43" max="255" man="1"/>
    <brk id="83" max="8" man="1"/>
    <brk id="129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1" sqref="A1"/>
    </sheetView>
  </sheetViews>
  <sheetFormatPr defaultColWidth="9.00390625" defaultRowHeight="12.75"/>
  <cols>
    <col min="1" max="7" width="9.25390625" style="4" customWidth="1"/>
    <col min="8" max="8" width="10.75390625" style="4" bestFit="1" customWidth="1"/>
    <col min="9" max="9" width="12.75390625" style="4" customWidth="1"/>
    <col min="10" max="16384" width="9.25390625" style="4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37" t="s">
        <v>499</v>
      </c>
      <c r="B2" s="137"/>
      <c r="C2" s="137"/>
      <c r="D2" s="137"/>
      <c r="E2" s="137"/>
      <c r="F2" s="137"/>
      <c r="G2" s="137"/>
      <c r="H2" s="137"/>
      <c r="I2" s="1"/>
    </row>
    <row r="3" spans="1:9" ht="18.75">
      <c r="A3" s="169" t="s">
        <v>500</v>
      </c>
      <c r="B3" s="169"/>
      <c r="C3" s="169"/>
      <c r="D3" s="169"/>
      <c r="E3" s="169"/>
      <c r="F3" s="169"/>
      <c r="G3" s="169"/>
      <c r="H3" s="169"/>
      <c r="I3" s="55"/>
    </row>
    <row r="4" spans="1:9" ht="18.75">
      <c r="A4" s="170" t="s">
        <v>501</v>
      </c>
      <c r="B4" s="170"/>
      <c r="C4" s="170"/>
      <c r="D4" s="170"/>
      <c r="E4" s="170"/>
      <c r="F4" s="170"/>
      <c r="G4" s="170"/>
      <c r="H4" s="170"/>
      <c r="I4" s="1"/>
    </row>
    <row r="5" spans="1:9" ht="18.75">
      <c r="A5" s="1"/>
      <c r="B5" s="1"/>
      <c r="C5" s="1"/>
      <c r="D5" s="1"/>
      <c r="E5" s="1"/>
      <c r="F5" s="1"/>
      <c r="G5" s="1"/>
      <c r="H5" s="1"/>
      <c r="I5" s="1"/>
    </row>
    <row r="6" spans="1:9" ht="18.75">
      <c r="A6" s="20" t="s">
        <v>238</v>
      </c>
      <c r="B6" s="20"/>
      <c r="C6" s="20"/>
      <c r="D6" s="1"/>
      <c r="E6" s="54"/>
      <c r="F6" s="1"/>
      <c r="G6" s="1"/>
      <c r="H6" s="1"/>
      <c r="I6" s="1"/>
    </row>
    <row r="7" spans="1:9" ht="18.75">
      <c r="A7" s="1" t="s">
        <v>57</v>
      </c>
      <c r="B7" s="1"/>
      <c r="C7" s="1"/>
      <c r="D7" s="1"/>
      <c r="E7" s="115"/>
      <c r="F7" s="116"/>
      <c r="G7" s="116"/>
      <c r="H7" s="116"/>
      <c r="I7" s="117"/>
    </row>
    <row r="8" spans="1:9" ht="18.75">
      <c r="A8" s="1" t="s">
        <v>135</v>
      </c>
      <c r="B8" s="1"/>
      <c r="C8" s="1"/>
      <c r="D8" s="1"/>
      <c r="E8" s="1"/>
      <c r="F8" s="115"/>
      <c r="G8" s="116"/>
      <c r="H8" s="116"/>
      <c r="I8" s="117"/>
    </row>
    <row r="9" spans="1:9" ht="18.75">
      <c r="A9" s="4" t="s">
        <v>134</v>
      </c>
      <c r="D9" s="51"/>
      <c r="H9" s="1"/>
      <c r="I9" s="1"/>
    </row>
    <row r="10" spans="1:9" ht="18.75">
      <c r="A10" s="1" t="s">
        <v>58</v>
      </c>
      <c r="B10" s="1"/>
      <c r="C10" s="1"/>
      <c r="D10" s="1"/>
      <c r="E10" s="1"/>
      <c r="F10" s="1"/>
      <c r="G10" s="1"/>
      <c r="H10" s="1"/>
      <c r="I10" s="1"/>
    </row>
    <row r="11" spans="1:9" ht="18.75">
      <c r="A11" s="1"/>
      <c r="B11" s="1" t="s">
        <v>61</v>
      </c>
      <c r="C11" s="1"/>
      <c r="D11" s="1" t="s">
        <v>148</v>
      </c>
      <c r="E11" s="1"/>
      <c r="F11" s="1"/>
      <c r="G11" s="1"/>
      <c r="H11" s="57"/>
      <c r="I11" s="1"/>
    </row>
    <row r="12" spans="1:9" ht="18.75">
      <c r="A12" s="1"/>
      <c r="B12" s="1" t="s">
        <v>59</v>
      </c>
      <c r="C12" s="1"/>
      <c r="D12" s="1"/>
      <c r="E12" s="1"/>
      <c r="F12" s="1"/>
      <c r="G12" s="1"/>
      <c r="H12" s="57"/>
      <c r="I12" s="1"/>
    </row>
    <row r="13" spans="1:9" ht="19.5" thickBot="1">
      <c r="A13" s="1"/>
      <c r="B13" s="1" t="s">
        <v>60</v>
      </c>
      <c r="C13" s="1"/>
      <c r="D13" s="1"/>
      <c r="E13" s="1"/>
      <c r="F13" s="1"/>
      <c r="G13" s="1"/>
      <c r="H13" s="58"/>
      <c r="I13" s="1"/>
    </row>
    <row r="14" spans="1:9" ht="21" thickBot="1">
      <c r="A14" s="55" t="s">
        <v>452</v>
      </c>
      <c r="B14" s="55"/>
      <c r="C14" s="55"/>
      <c r="D14" s="55"/>
      <c r="E14" s="55"/>
      <c r="F14" s="55"/>
      <c r="G14" s="1"/>
      <c r="H14" s="59"/>
      <c r="I14" s="1"/>
    </row>
    <row r="15" spans="1:9" ht="20.25">
      <c r="A15" s="1" t="s">
        <v>159</v>
      </c>
      <c r="B15" s="1"/>
      <c r="C15" s="1"/>
      <c r="D15" s="1"/>
      <c r="E15" s="1"/>
      <c r="F15" s="1"/>
      <c r="G15" s="1"/>
      <c r="H15" s="60">
        <v>1.5</v>
      </c>
      <c r="I15" s="1" t="s">
        <v>51</v>
      </c>
    </row>
    <row r="16" spans="1:9" ht="18.75">
      <c r="A16" s="1" t="s">
        <v>450</v>
      </c>
      <c r="B16" s="1"/>
      <c r="C16" s="1"/>
      <c r="D16" s="1"/>
      <c r="E16" s="1"/>
      <c r="F16" s="1"/>
      <c r="G16" s="1"/>
      <c r="H16" s="65"/>
      <c r="I16" s="1"/>
    </row>
    <row r="17" spans="1:9" ht="20.25">
      <c r="A17" s="1" t="s">
        <v>237</v>
      </c>
      <c r="B17" s="1"/>
      <c r="C17" s="1"/>
      <c r="D17" s="1"/>
      <c r="E17" s="1"/>
      <c r="F17" s="1"/>
      <c r="G17" s="1"/>
      <c r="H17" s="106">
        <f>0.175*H13</f>
        <v>0</v>
      </c>
      <c r="I17" s="1"/>
    </row>
    <row r="18" spans="1:9" ht="20.25">
      <c r="A18" s="1" t="s">
        <v>260</v>
      </c>
      <c r="B18" s="1"/>
      <c r="C18" s="1"/>
      <c r="D18" s="1"/>
      <c r="E18" s="1"/>
      <c r="F18" s="1"/>
      <c r="G18" s="1"/>
      <c r="H18" s="57"/>
      <c r="I18" s="1"/>
    </row>
    <row r="19" spans="1:9" ht="20.25">
      <c r="A19" s="1" t="s">
        <v>160</v>
      </c>
      <c r="B19" s="1"/>
      <c r="C19" s="1"/>
      <c r="D19" s="1"/>
      <c r="E19" s="1"/>
      <c r="F19" s="1"/>
      <c r="G19" s="1"/>
      <c r="H19" s="80">
        <f>H13-H17-H18</f>
        <v>0</v>
      </c>
      <c r="I19" s="1"/>
    </row>
    <row r="20" spans="1:9" ht="18.75">
      <c r="A20" s="1" t="s">
        <v>233</v>
      </c>
      <c r="B20" s="1"/>
      <c r="C20" s="1"/>
      <c r="D20" s="1"/>
      <c r="E20" s="1"/>
      <c r="F20" s="1"/>
      <c r="G20" s="1"/>
      <c r="H20" s="57"/>
      <c r="I20" s="1"/>
    </row>
    <row r="21" spans="1:9" ht="18">
      <c r="A21" s="1" t="s">
        <v>65</v>
      </c>
      <c r="B21" s="1"/>
      <c r="C21" s="1"/>
      <c r="D21" s="1"/>
      <c r="E21" s="1"/>
      <c r="G21" s="1" t="s">
        <v>443</v>
      </c>
      <c r="H21" s="1"/>
      <c r="I21" s="1"/>
    </row>
    <row r="22" spans="1:9" ht="18">
      <c r="A22" s="1"/>
      <c r="B22" s="1"/>
      <c r="C22" s="1"/>
      <c r="D22" s="1" t="s">
        <v>62</v>
      </c>
      <c r="E22" s="1"/>
      <c r="F22" s="1"/>
      <c r="G22" s="1"/>
      <c r="H22" s="57"/>
      <c r="I22" s="1"/>
    </row>
    <row r="23" spans="1:9" ht="18.75">
      <c r="A23" s="1"/>
      <c r="B23" s="1"/>
      <c r="C23" s="1"/>
      <c r="D23" s="1" t="s">
        <v>63</v>
      </c>
      <c r="E23" s="1"/>
      <c r="F23" s="1"/>
      <c r="G23" s="1"/>
      <c r="H23" s="57"/>
      <c r="I23" s="1"/>
    </row>
    <row r="24" spans="1:9" ht="18.75">
      <c r="A24" s="1"/>
      <c r="B24" s="1"/>
      <c r="C24" s="1"/>
      <c r="D24" s="1" t="s">
        <v>64</v>
      </c>
      <c r="E24" s="1"/>
      <c r="F24" s="1"/>
      <c r="G24" s="1"/>
      <c r="H24" s="57"/>
      <c r="I24" s="1"/>
    </row>
    <row r="25" spans="1:9" ht="18.75">
      <c r="A25" s="1"/>
      <c r="B25" s="1"/>
      <c r="C25" s="1"/>
      <c r="D25" s="1"/>
      <c r="E25" s="1"/>
      <c r="F25" s="1"/>
      <c r="G25" s="1"/>
      <c r="H25" s="29"/>
      <c r="I25" s="1"/>
    </row>
    <row r="26" spans="1:9" ht="18.75">
      <c r="A26" s="20" t="s">
        <v>239</v>
      </c>
      <c r="B26" s="20"/>
      <c r="C26" s="20"/>
      <c r="D26" s="1"/>
      <c r="E26" s="1"/>
      <c r="F26" s="1"/>
      <c r="G26" s="1"/>
      <c r="H26" s="1"/>
      <c r="I26" s="1"/>
    </row>
    <row r="27" spans="1:9" ht="19.5" thickBot="1">
      <c r="A27" s="1" t="s">
        <v>66</v>
      </c>
      <c r="B27" s="1"/>
      <c r="C27" s="1"/>
      <c r="D27" s="1"/>
      <c r="E27" s="1"/>
      <c r="F27" s="1"/>
      <c r="G27" s="1"/>
      <c r="H27" s="66" t="e">
        <f>(H11*H12)/((H19*(H11+H12)))</f>
        <v>#DIV/0!</v>
      </c>
      <c r="I27" s="1"/>
    </row>
    <row r="28" spans="1:9" ht="18.75" thickBot="1">
      <c r="A28" s="1" t="s">
        <v>175</v>
      </c>
      <c r="B28" s="1"/>
      <c r="C28" s="1"/>
      <c r="D28" s="1"/>
      <c r="E28" s="1"/>
      <c r="G28" s="4" t="s">
        <v>444</v>
      </c>
      <c r="H28" s="61"/>
      <c r="I28" s="1"/>
    </row>
    <row r="29" spans="1:9" ht="18.75">
      <c r="A29" s="1" t="s">
        <v>174</v>
      </c>
      <c r="B29" s="1"/>
      <c r="C29" s="1"/>
      <c r="D29" s="1"/>
      <c r="E29" s="1"/>
      <c r="F29" s="1"/>
      <c r="G29" s="1"/>
      <c r="H29" s="71" t="e">
        <f>(H11*H12)/(1.2*(H19^2))</f>
        <v>#DIV/0!</v>
      </c>
      <c r="I29" s="1"/>
    </row>
    <row r="30" spans="1:9" ht="20.25">
      <c r="A30" s="1" t="s">
        <v>161</v>
      </c>
      <c r="B30" s="1"/>
      <c r="C30" s="1"/>
      <c r="D30" s="1"/>
      <c r="E30" s="1"/>
      <c r="F30" s="1"/>
      <c r="G30" s="1"/>
      <c r="H30" s="57"/>
      <c r="I30" s="1"/>
    </row>
    <row r="31" spans="1:9" ht="18.75">
      <c r="A31" s="1" t="s">
        <v>68</v>
      </c>
      <c r="B31" s="1"/>
      <c r="C31" s="1"/>
      <c r="D31" s="1"/>
      <c r="E31" s="1"/>
      <c r="F31" s="1"/>
      <c r="G31" s="1"/>
      <c r="H31" s="71" t="e">
        <f>(H15*H20*H14*H11*H12)/((H30*(H28/100)))</f>
        <v>#DIV/0!</v>
      </c>
      <c r="I31" s="1"/>
    </row>
    <row r="32" spans="1:9" ht="20.25">
      <c r="A32" s="1" t="s">
        <v>445</v>
      </c>
      <c r="B32" s="1"/>
      <c r="C32" s="1"/>
      <c r="D32" s="1"/>
      <c r="E32" s="1"/>
      <c r="F32" s="1"/>
      <c r="G32" s="1"/>
      <c r="H32" s="58"/>
      <c r="I32" s="29"/>
    </row>
    <row r="33" spans="1:9" ht="18.75">
      <c r="A33" s="1" t="s">
        <v>446</v>
      </c>
      <c r="B33" s="1"/>
      <c r="C33" s="1"/>
      <c r="D33" s="1"/>
      <c r="E33" s="1"/>
      <c r="F33" s="1"/>
      <c r="G33" s="1"/>
      <c r="H33" s="167"/>
      <c r="I33" s="168"/>
    </row>
    <row r="34" spans="1:9" ht="20.25">
      <c r="A34" s="1" t="s">
        <v>453</v>
      </c>
      <c r="B34" s="1"/>
      <c r="C34" s="1"/>
      <c r="D34" s="1"/>
      <c r="E34" s="1"/>
      <c r="F34" s="1"/>
      <c r="G34" s="1"/>
      <c r="H34" s="62"/>
      <c r="I34" s="1"/>
    </row>
    <row r="35" spans="1:9" ht="18.75">
      <c r="A35" s="1" t="s">
        <v>69</v>
      </c>
      <c r="B35" s="1"/>
      <c r="C35" s="1"/>
      <c r="D35" s="1"/>
      <c r="E35" s="1"/>
      <c r="F35" s="1"/>
      <c r="G35" s="1"/>
      <c r="H35" s="1"/>
      <c r="I35" s="1"/>
    </row>
    <row r="36" spans="1:9" ht="18.75">
      <c r="A36" s="1" t="s">
        <v>234</v>
      </c>
      <c r="B36" s="1"/>
      <c r="C36" s="1"/>
      <c r="D36" s="1"/>
      <c r="E36" s="1"/>
      <c r="F36" s="1"/>
      <c r="G36" s="1"/>
      <c r="H36" s="76" t="e">
        <f>((H32-H31)/H31)*100</f>
        <v>#DIV/0!</v>
      </c>
      <c r="I36" s="1"/>
    </row>
    <row r="37" spans="1:9" ht="18.75">
      <c r="A37" s="1"/>
      <c r="B37" s="1"/>
      <c r="C37" s="1"/>
      <c r="D37" s="1"/>
      <c r="E37" s="1"/>
      <c r="F37" s="1"/>
      <c r="G37" s="1"/>
      <c r="H37" s="66"/>
      <c r="I37" s="1"/>
    </row>
    <row r="38" spans="1:9" ht="18.75">
      <c r="A38" s="20" t="s">
        <v>240</v>
      </c>
      <c r="B38" s="20"/>
      <c r="C38" s="20"/>
      <c r="D38" s="20"/>
      <c r="E38" s="20"/>
      <c r="F38" s="20"/>
      <c r="G38" s="20"/>
      <c r="H38" s="1"/>
      <c r="I38" s="1"/>
    </row>
    <row r="39" spans="1:9" ht="20.25">
      <c r="A39" s="1" t="s">
        <v>246</v>
      </c>
      <c r="B39" s="1"/>
      <c r="C39" s="1"/>
      <c r="D39" s="1"/>
      <c r="E39" s="1"/>
      <c r="F39" s="1"/>
      <c r="G39" s="1"/>
      <c r="H39" s="71" t="e">
        <f>(H20*H15*H14*H11*H12)/((H32*H28)/100)</f>
        <v>#DIV/0!</v>
      </c>
      <c r="I39" s="1"/>
    </row>
    <row r="40" spans="1:9" ht="18.75">
      <c r="A40" s="1" t="s">
        <v>172</v>
      </c>
      <c r="B40" s="1"/>
      <c r="C40" s="1"/>
      <c r="D40" s="1"/>
      <c r="E40" s="1"/>
      <c r="F40" s="1"/>
      <c r="G40" s="1"/>
      <c r="H40" s="72" t="e">
        <f>((H11*H12)/H39)^0.5</f>
        <v>#DIV/0!</v>
      </c>
      <c r="I40" s="1"/>
    </row>
    <row r="41" spans="1:9" ht="20.25">
      <c r="A41" s="1" t="s">
        <v>162</v>
      </c>
      <c r="B41" s="1"/>
      <c r="C41" s="1"/>
      <c r="D41" s="1"/>
      <c r="E41" s="1"/>
      <c r="F41" s="1"/>
      <c r="G41" s="1"/>
      <c r="H41" s="72" t="e">
        <f>H11/H40</f>
        <v>#DIV/0!</v>
      </c>
      <c r="I41" s="1"/>
    </row>
    <row r="42" spans="1:9" ht="20.25">
      <c r="A42" s="1" t="s">
        <v>235</v>
      </c>
      <c r="B42" s="1"/>
      <c r="C42" s="1"/>
      <c r="D42" s="1"/>
      <c r="E42" s="1"/>
      <c r="F42" s="1"/>
      <c r="G42" s="1"/>
      <c r="H42" s="72" t="e">
        <f>H12/H40</f>
        <v>#DIV/0!</v>
      </c>
      <c r="I42" s="1"/>
    </row>
    <row r="43" spans="1:9" ht="18.75">
      <c r="A43" s="1" t="s">
        <v>516</v>
      </c>
      <c r="B43" s="1"/>
      <c r="C43" s="1"/>
      <c r="D43" s="1"/>
      <c r="E43" s="1"/>
      <c r="F43" s="1"/>
      <c r="G43" s="1"/>
      <c r="H43" s="72" t="e">
        <f>0.5*H40</f>
        <v>#DIV/0!</v>
      </c>
      <c r="I43" s="1"/>
    </row>
    <row r="44" spans="1:9" ht="18.75">
      <c r="A44" s="1"/>
      <c r="B44" s="1"/>
      <c r="C44" s="1"/>
      <c r="D44" s="1"/>
      <c r="E44" s="1"/>
      <c r="F44" s="1"/>
      <c r="G44" s="1"/>
      <c r="H44" s="1"/>
      <c r="I44" s="1"/>
    </row>
    <row r="45" spans="1:9" ht="18.75">
      <c r="A45" s="20" t="s">
        <v>241</v>
      </c>
      <c r="B45" s="20"/>
      <c r="C45" s="20"/>
      <c r="D45" s="20"/>
      <c r="E45" s="20"/>
      <c r="F45" s="1"/>
      <c r="G45" s="1"/>
      <c r="H45" s="19"/>
      <c r="I45" s="1"/>
    </row>
    <row r="46" spans="1:9" ht="21" thickBot="1">
      <c r="A46" s="1" t="s">
        <v>257</v>
      </c>
      <c r="B46" s="1"/>
      <c r="C46" s="1"/>
      <c r="D46" s="1"/>
      <c r="E46" s="1"/>
      <c r="F46" s="1"/>
      <c r="G46" s="1"/>
      <c r="H46" s="19"/>
      <c r="I46" s="1"/>
    </row>
    <row r="47" spans="1:9" ht="18.75" thickBot="1">
      <c r="A47" s="1" t="s">
        <v>251</v>
      </c>
      <c r="B47" s="1"/>
      <c r="C47" s="1"/>
      <c r="D47" s="1"/>
      <c r="E47" s="1"/>
      <c r="F47" s="1"/>
      <c r="G47" s="1"/>
      <c r="H47" s="63"/>
      <c r="I47" s="64"/>
    </row>
    <row r="48" spans="1:9" ht="18">
      <c r="A48" s="1" t="s">
        <v>70</v>
      </c>
      <c r="B48" s="1"/>
      <c r="C48" s="1"/>
      <c r="D48" s="1"/>
      <c r="E48" s="1"/>
      <c r="F48" s="1"/>
      <c r="G48" s="1"/>
      <c r="H48" s="62"/>
      <c r="I48" s="64"/>
    </row>
    <row r="49" spans="1:9" ht="18">
      <c r="A49" s="1" t="s">
        <v>173</v>
      </c>
      <c r="B49" s="1"/>
      <c r="C49" s="1"/>
      <c r="D49" s="1"/>
      <c r="E49" s="1"/>
      <c r="G49" s="1"/>
      <c r="H49" s="57"/>
      <c r="I49" s="64"/>
    </row>
    <row r="50" spans="1:9" ht="20.25">
      <c r="A50" s="1" t="s">
        <v>163</v>
      </c>
      <c r="B50" s="1"/>
      <c r="C50" s="1"/>
      <c r="D50" s="1"/>
      <c r="E50" s="1"/>
      <c r="F50" s="1"/>
      <c r="G50" s="129" t="s">
        <v>517</v>
      </c>
      <c r="H50" s="57"/>
      <c r="I50" s="64"/>
    </row>
    <row r="51" spans="1:9" ht="20.25">
      <c r="A51" s="1" t="s">
        <v>236</v>
      </c>
      <c r="B51" s="1"/>
      <c r="C51" s="1"/>
      <c r="D51" s="1"/>
      <c r="E51" s="1"/>
      <c r="F51" s="1"/>
      <c r="G51" s="129" t="s">
        <v>517</v>
      </c>
      <c r="H51" s="57"/>
      <c r="I51" s="64"/>
    </row>
    <row r="52" spans="1:9" ht="18.75">
      <c r="A52" s="1" t="s">
        <v>71</v>
      </c>
      <c r="B52" s="1"/>
      <c r="C52" s="1"/>
      <c r="D52" s="1"/>
      <c r="E52" s="1"/>
      <c r="F52" s="1"/>
      <c r="G52" s="1"/>
      <c r="H52" s="1"/>
      <c r="I52" s="1"/>
    </row>
    <row r="53" spans="1:8" ht="20.25">
      <c r="A53" s="5" t="s">
        <v>253</v>
      </c>
      <c r="B53" s="6"/>
      <c r="C53" s="6"/>
      <c r="D53" s="7"/>
      <c r="E53" s="1" t="s">
        <v>79</v>
      </c>
      <c r="F53" s="1"/>
      <c r="G53" s="1" t="s">
        <v>165</v>
      </c>
      <c r="H53" s="66">
        <f>((H11-((H50-1)*H48))/2)</f>
        <v>0</v>
      </c>
    </row>
    <row r="54" spans="1:8" ht="20.25">
      <c r="A54" s="12" t="s">
        <v>258</v>
      </c>
      <c r="B54" s="8"/>
      <c r="C54" s="8"/>
      <c r="D54" s="16"/>
      <c r="E54" s="1" t="s">
        <v>78</v>
      </c>
      <c r="F54" s="1"/>
      <c r="G54" s="1" t="s">
        <v>164</v>
      </c>
      <c r="H54" s="66">
        <f>(H12-((H51-1)*H49))/2</f>
        <v>0</v>
      </c>
    </row>
    <row r="55" spans="1:9" ht="18.75">
      <c r="A55" s="13" t="s">
        <v>259</v>
      </c>
      <c r="B55" s="14"/>
      <c r="C55" s="14"/>
      <c r="D55" s="15"/>
      <c r="I55" s="64"/>
    </row>
    <row r="56" ht="18.75">
      <c r="I56" s="1"/>
    </row>
    <row r="57" spans="1:9" ht="18.75">
      <c r="A57" s="1" t="s">
        <v>47</v>
      </c>
      <c r="B57" s="1"/>
      <c r="C57" s="1"/>
      <c r="D57" s="1"/>
      <c r="E57" s="1"/>
      <c r="F57" s="1"/>
      <c r="G57" s="1"/>
      <c r="H57" s="1"/>
      <c r="I57" s="64"/>
    </row>
    <row r="58" spans="1:9" ht="20.25">
      <c r="A58" s="1" t="s">
        <v>166</v>
      </c>
      <c r="B58" s="1"/>
      <c r="C58" s="1"/>
      <c r="D58" s="1"/>
      <c r="E58" s="1"/>
      <c r="F58" s="1"/>
      <c r="G58" s="1"/>
      <c r="H58" s="73">
        <f>(H47*H34)/1000</f>
        <v>0</v>
      </c>
      <c r="I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">
      <c r="A61" s="1"/>
      <c r="B61" s="1"/>
      <c r="C61" s="1"/>
      <c r="D61" s="1"/>
      <c r="E61" s="1"/>
      <c r="F61" s="1"/>
      <c r="G61" s="1"/>
      <c r="H61" s="1"/>
      <c r="I61" s="1"/>
    </row>
    <row r="62" spans="1:9" ht="18">
      <c r="A62" s="1"/>
      <c r="B62" s="1"/>
      <c r="C62" s="1"/>
      <c r="D62" s="1"/>
      <c r="E62" s="1"/>
      <c r="F62" s="1"/>
      <c r="G62" s="1"/>
      <c r="H62" s="1"/>
      <c r="I62" s="1"/>
    </row>
    <row r="63" spans="1:9" ht="18">
      <c r="A63" s="1"/>
      <c r="B63" s="1"/>
      <c r="C63" s="1"/>
      <c r="D63" s="1"/>
      <c r="E63" s="1"/>
      <c r="F63" s="1"/>
      <c r="G63" s="1"/>
      <c r="H63" s="1"/>
      <c r="I63" s="1"/>
    </row>
    <row r="64" spans="1:9" ht="18">
      <c r="A64" s="1"/>
      <c r="B64" s="1"/>
      <c r="C64" s="1"/>
      <c r="D64" s="1"/>
      <c r="E64" s="1"/>
      <c r="F64" s="1"/>
      <c r="G64" s="1"/>
      <c r="H64" s="1"/>
      <c r="I64" s="1"/>
    </row>
    <row r="65" spans="1:9" ht="18">
      <c r="A65" s="1"/>
      <c r="B65" s="1"/>
      <c r="C65" s="1"/>
      <c r="D65" s="1"/>
      <c r="E65" s="1"/>
      <c r="F65" s="1"/>
      <c r="G65" s="1"/>
      <c r="H65" s="1"/>
      <c r="I65" s="1"/>
    </row>
    <row r="66" spans="1:9" ht="18">
      <c r="A66" s="1"/>
      <c r="B66" s="1"/>
      <c r="C66" s="1"/>
      <c r="D66" s="1"/>
      <c r="E66" s="1"/>
      <c r="F66" s="1"/>
      <c r="G66" s="1"/>
      <c r="H66" s="1"/>
      <c r="I66" s="1"/>
    </row>
    <row r="67" spans="1:9" ht="18">
      <c r="A67" s="1"/>
      <c r="B67" s="1"/>
      <c r="C67" s="1"/>
      <c r="D67" s="1"/>
      <c r="E67" s="1"/>
      <c r="F67" s="1"/>
      <c r="G67" s="1"/>
      <c r="H67" s="1"/>
      <c r="I67" s="1"/>
    </row>
    <row r="68" spans="1:9" ht="18">
      <c r="A68" s="1"/>
      <c r="B68" s="1"/>
      <c r="C68" s="1"/>
      <c r="D68" s="1"/>
      <c r="E68" s="1"/>
      <c r="F68" s="1"/>
      <c r="G68" s="1"/>
      <c r="H68" s="1"/>
      <c r="I68" s="1"/>
    </row>
    <row r="69" spans="1:9" ht="18">
      <c r="A69" s="1"/>
      <c r="B69" s="1"/>
      <c r="C69" s="1"/>
      <c r="D69" s="1"/>
      <c r="E69" s="1"/>
      <c r="F69" s="1"/>
      <c r="G69" s="1"/>
      <c r="H69" s="1"/>
      <c r="I69" s="1"/>
    </row>
    <row r="70" spans="1:9" ht="18">
      <c r="A70" s="1"/>
      <c r="B70" s="1"/>
      <c r="C70" s="1"/>
      <c r="D70" s="1"/>
      <c r="E70" s="1"/>
      <c r="F70" s="1"/>
      <c r="G70" s="1"/>
      <c r="H70" s="1"/>
      <c r="I70" s="1"/>
    </row>
    <row r="71" spans="1:9" ht="18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2:9" ht="18.75">
      <c r="B73" s="20" t="s">
        <v>176</v>
      </c>
      <c r="C73" s="20"/>
      <c r="D73" s="20"/>
      <c r="E73" s="20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 t="s">
        <v>177</v>
      </c>
      <c r="B75" s="1"/>
      <c r="C75" s="1"/>
      <c r="D75" s="118">
        <f>E7</f>
        <v>0</v>
      </c>
      <c r="E75" s="118"/>
      <c r="F75" s="118"/>
      <c r="G75" s="118"/>
      <c r="H75" s="118"/>
      <c r="I75" s="118"/>
    </row>
    <row r="76" spans="1:9" ht="20.25">
      <c r="A76" s="1" t="s">
        <v>178</v>
      </c>
      <c r="B76" s="1"/>
      <c r="C76" s="1"/>
      <c r="D76" s="1"/>
      <c r="E76" s="1"/>
      <c r="F76" s="1"/>
      <c r="G76" s="66">
        <f>H14</f>
        <v>0</v>
      </c>
      <c r="H76" s="1"/>
      <c r="I76" s="1"/>
    </row>
    <row r="77" spans="1:9" ht="18.75">
      <c r="A77" s="1" t="s">
        <v>179</v>
      </c>
      <c r="B77" s="1"/>
      <c r="C77" s="1"/>
      <c r="D77" s="1"/>
      <c r="E77" s="1"/>
      <c r="F77" s="1"/>
      <c r="G77" s="74">
        <f>H16</f>
        <v>0</v>
      </c>
      <c r="H77" s="1"/>
      <c r="I77" s="1"/>
    </row>
    <row r="78" spans="1:9" ht="18.75">
      <c r="A78" s="1" t="s">
        <v>180</v>
      </c>
      <c r="B78" s="1"/>
      <c r="C78" s="1"/>
      <c r="D78" s="1"/>
      <c r="E78" s="1"/>
      <c r="F78" s="1"/>
      <c r="G78" s="66">
        <f>H33</f>
        <v>0</v>
      </c>
      <c r="H78" s="66"/>
      <c r="I78" s="1"/>
    </row>
    <row r="79" spans="1:9" ht="18.75">
      <c r="A79" s="1" t="s">
        <v>181</v>
      </c>
      <c r="B79" s="1"/>
      <c r="C79" s="1"/>
      <c r="D79" s="1"/>
      <c r="E79" s="1"/>
      <c r="F79" s="1"/>
      <c r="G79" s="66">
        <f>H34</f>
        <v>0</v>
      </c>
      <c r="H79" s="1"/>
      <c r="I79" s="1"/>
    </row>
    <row r="80" spans="1:9" ht="18.75">
      <c r="A80" s="1" t="s">
        <v>182</v>
      </c>
      <c r="B80" s="1"/>
      <c r="C80" s="1"/>
      <c r="D80" s="1"/>
      <c r="E80" s="1"/>
      <c r="F80" s="1"/>
      <c r="G80" s="66">
        <f>H47</f>
        <v>0</v>
      </c>
      <c r="H80" s="1"/>
      <c r="I80" s="1"/>
    </row>
    <row r="81" spans="1:9" ht="18.75">
      <c r="A81" s="1" t="s">
        <v>183</v>
      </c>
      <c r="B81" s="1"/>
      <c r="C81" s="1"/>
      <c r="D81" s="1"/>
      <c r="E81" s="1"/>
      <c r="F81" s="1"/>
      <c r="G81" s="66">
        <f>H50</f>
        <v>0</v>
      </c>
      <c r="H81" s="1"/>
      <c r="I81" s="1"/>
    </row>
    <row r="82" spans="1:9" ht="18.75">
      <c r="A82" s="1" t="s">
        <v>242</v>
      </c>
      <c r="B82" s="1"/>
      <c r="C82" s="1"/>
      <c r="D82" s="1"/>
      <c r="E82" s="1"/>
      <c r="F82" s="1"/>
      <c r="G82" s="66">
        <f>H51</f>
        <v>0</v>
      </c>
      <c r="H82" s="1"/>
      <c r="I82" s="1"/>
    </row>
    <row r="83" spans="1:9" ht="18.75">
      <c r="A83" s="1" t="s">
        <v>184</v>
      </c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 t="s">
        <v>86</v>
      </c>
      <c r="E84" s="1"/>
      <c r="F84" s="1"/>
      <c r="G84" s="66">
        <f>H48</f>
        <v>0</v>
      </c>
      <c r="H84" s="1"/>
      <c r="I84" s="1"/>
    </row>
    <row r="85" spans="1:9" ht="18.75">
      <c r="A85" s="1"/>
      <c r="B85" s="1"/>
      <c r="C85" s="1"/>
      <c r="D85" s="1" t="s">
        <v>87</v>
      </c>
      <c r="E85" s="1"/>
      <c r="F85" s="1"/>
      <c r="G85" s="66">
        <f>H49</f>
        <v>0</v>
      </c>
      <c r="H85" s="1"/>
      <c r="I85" s="1"/>
    </row>
    <row r="86" spans="8:9" ht="18.75">
      <c r="H86" s="1"/>
      <c r="I86" s="1"/>
    </row>
    <row r="87" spans="1:9" ht="18.75">
      <c r="A87" s="1" t="s">
        <v>71</v>
      </c>
      <c r="B87" s="1"/>
      <c r="C87" s="1"/>
      <c r="D87" s="1"/>
      <c r="E87" s="1"/>
      <c r="F87" s="1"/>
      <c r="G87" s="1"/>
      <c r="H87" s="1"/>
      <c r="I87" s="64"/>
    </row>
    <row r="88" spans="1:9" ht="20.25">
      <c r="A88" s="1"/>
      <c r="B88" s="1"/>
      <c r="C88" s="1" t="s">
        <v>78</v>
      </c>
      <c r="D88" s="1"/>
      <c r="E88" s="1" t="s">
        <v>164</v>
      </c>
      <c r="F88" s="1"/>
      <c r="G88" s="66">
        <f>((H12-((H51-1)*H49))/2)</f>
        <v>0</v>
      </c>
      <c r="I88" s="64"/>
    </row>
    <row r="89" spans="1:9" ht="20.25">
      <c r="A89" s="1"/>
      <c r="B89" s="1"/>
      <c r="C89" s="1" t="s">
        <v>79</v>
      </c>
      <c r="D89" s="1"/>
      <c r="E89" s="1" t="s">
        <v>165</v>
      </c>
      <c r="F89" s="1"/>
      <c r="G89" s="66">
        <f>((H11-((H50-1)*H48))/2)</f>
        <v>0</v>
      </c>
      <c r="I89" s="64"/>
    </row>
    <row r="90" spans="1:9" ht="18.75">
      <c r="A90" s="1"/>
      <c r="B90" s="1"/>
      <c r="C90" s="1"/>
      <c r="D90" s="1"/>
      <c r="E90" s="1"/>
      <c r="F90" s="1"/>
      <c r="G90" s="66"/>
      <c r="I90" s="64"/>
    </row>
    <row r="91" spans="1:7" ht="18.75">
      <c r="A91" s="1" t="s">
        <v>185</v>
      </c>
      <c r="B91" s="1"/>
      <c r="C91" s="1"/>
      <c r="D91" s="1"/>
      <c r="E91" s="1"/>
      <c r="F91" s="1"/>
      <c r="G91" s="66">
        <f>H58</f>
        <v>0</v>
      </c>
    </row>
  </sheetData>
  <sheetProtection password="CEE5" sheet="1" objects="1" scenarios="1"/>
  <mergeCells count="4">
    <mergeCell ref="H33:I33"/>
    <mergeCell ref="A2:H2"/>
    <mergeCell ref="A3:H3"/>
    <mergeCell ref="A4:H4"/>
  </mergeCells>
  <printOptions/>
  <pageMargins left="0.984251968503937" right="0.5905511811023623" top="0.984251968503937" bottom="0.984251968503937" header="0.5118110236220472" footer="0.5118110236220472"/>
  <pageSetup orientation="portrait" paperSize="9" scale="83" r:id="rId7"/>
  <drawing r:id="rId6"/>
  <legacyDrawing r:id="rId5"/>
  <oleObjects>
    <oleObject progId="Equation.3" shapeId="286431" r:id="rId1"/>
    <oleObject progId="Equation.3" shapeId="286433" r:id="rId2"/>
    <oleObject progId="Equation.3" shapeId="289877" r:id="rId3"/>
    <oleObject progId="Equation.3" shapeId="75124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91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2:8" ht="20.25">
      <c r="B1" s="172" t="s">
        <v>273</v>
      </c>
      <c r="C1" s="172"/>
      <c r="D1" s="172"/>
      <c r="E1" s="172"/>
      <c r="F1" s="172"/>
      <c r="G1" s="172"/>
      <c r="H1" s="172"/>
    </row>
    <row r="2" spans="1:9" ht="18.75">
      <c r="A2" s="137" t="s">
        <v>274</v>
      </c>
      <c r="B2" s="137"/>
      <c r="C2" s="137"/>
      <c r="D2" s="137"/>
      <c r="E2" s="137"/>
      <c r="F2" s="137"/>
      <c r="G2" s="137"/>
      <c r="H2" s="137"/>
      <c r="I2" s="137"/>
    </row>
    <row r="3" spans="1:9" ht="18.75">
      <c r="A3" s="137" t="s">
        <v>330</v>
      </c>
      <c r="B3" s="137"/>
      <c r="C3" s="137"/>
      <c r="D3" s="137"/>
      <c r="E3" s="137"/>
      <c r="F3" s="137"/>
      <c r="G3" s="137"/>
      <c r="H3" s="137"/>
      <c r="I3" s="137"/>
    </row>
    <row r="4" spans="2:8" ht="18.75">
      <c r="B4" s="171" t="s">
        <v>501</v>
      </c>
      <c r="C4" s="171"/>
      <c r="D4" s="171"/>
      <c r="E4" s="171"/>
      <c r="F4" s="171"/>
      <c r="G4" s="171"/>
      <c r="H4" s="171"/>
    </row>
    <row r="5" spans="1:9" ht="18.75">
      <c r="A5" s="1" t="s">
        <v>275</v>
      </c>
      <c r="B5" s="180"/>
      <c r="C5" s="180"/>
      <c r="D5" s="180"/>
      <c r="E5" s="180"/>
      <c r="F5" s="181"/>
      <c r="G5" s="128"/>
      <c r="H5" s="128"/>
      <c r="I5" s="128"/>
    </row>
    <row r="6" spans="2:9" ht="18.75">
      <c r="B6" s="137" t="s">
        <v>276</v>
      </c>
      <c r="C6" s="137"/>
      <c r="D6" s="137"/>
      <c r="E6" s="183"/>
      <c r="F6" s="184"/>
      <c r="G6" s="77"/>
      <c r="H6" s="77"/>
      <c r="I6" s="77"/>
    </row>
    <row r="7" spans="4:6" ht="18.75">
      <c r="D7" s="137" t="s">
        <v>277</v>
      </c>
      <c r="E7" s="137"/>
      <c r="F7" s="108"/>
    </row>
    <row r="8" spans="2:6" ht="18.75">
      <c r="B8" s="19" t="s">
        <v>176</v>
      </c>
      <c r="C8" s="19"/>
      <c r="D8" s="19"/>
      <c r="E8" s="19"/>
      <c r="F8" s="19"/>
    </row>
    <row r="9" spans="1:9" ht="18.75">
      <c r="A9" s="1" t="s">
        <v>177</v>
      </c>
      <c r="C9" s="79">
        <f>Лист5!D75</f>
        <v>0</v>
      </c>
      <c r="D9" s="79"/>
      <c r="E9" s="79"/>
      <c r="F9" s="79"/>
      <c r="G9" s="79"/>
      <c r="H9" s="79"/>
      <c r="I9" s="79"/>
    </row>
    <row r="10" spans="1:9" ht="20.25">
      <c r="A10" s="1" t="s">
        <v>178</v>
      </c>
      <c r="F10" s="2"/>
      <c r="G10" s="2"/>
      <c r="H10" s="66">
        <f>Лист5!G76</f>
        <v>0</v>
      </c>
      <c r="I10" s="2"/>
    </row>
    <row r="11" spans="1:8" ht="18.75">
      <c r="A11" s="1" t="s">
        <v>179</v>
      </c>
      <c r="H11" s="109">
        <f>Лист5!G77</f>
        <v>0</v>
      </c>
    </row>
    <row r="12" spans="1:8" ht="18.75">
      <c r="A12" s="1" t="s">
        <v>180</v>
      </c>
      <c r="H12" s="66">
        <f>Лист5!G78</f>
        <v>0</v>
      </c>
    </row>
    <row r="13" spans="1:8" ht="18.75">
      <c r="A13" s="1" t="s">
        <v>181</v>
      </c>
      <c r="H13" s="110">
        <f>Лист5!G79</f>
        <v>0</v>
      </c>
    </row>
    <row r="14" spans="1:8" ht="18.75">
      <c r="A14" s="1" t="s">
        <v>182</v>
      </c>
      <c r="H14" s="66">
        <f>Лист5!G80</f>
        <v>0</v>
      </c>
    </row>
    <row r="15" spans="1:8" ht="18.75">
      <c r="A15" s="1" t="s">
        <v>183</v>
      </c>
      <c r="H15" s="66">
        <f>Лист5!G81</f>
        <v>0</v>
      </c>
    </row>
    <row r="16" spans="1:8" ht="18.75">
      <c r="A16" s="1" t="s">
        <v>242</v>
      </c>
      <c r="H16" s="110">
        <f>Лист5!G82</f>
        <v>0</v>
      </c>
    </row>
    <row r="17" ht="18.75">
      <c r="A17" s="1" t="s">
        <v>184</v>
      </c>
    </row>
    <row r="18" spans="4:8" ht="18.75">
      <c r="D18" s="1" t="s">
        <v>86</v>
      </c>
      <c r="H18" s="66">
        <f>Лист5!G84</f>
        <v>0</v>
      </c>
    </row>
    <row r="19" spans="4:9" ht="18.75">
      <c r="D19" s="1" t="s">
        <v>87</v>
      </c>
      <c r="H19" s="110">
        <f>Лист5!G85</f>
        <v>0</v>
      </c>
      <c r="I19" s="2"/>
    </row>
    <row r="20" spans="1:8" ht="18.75">
      <c r="A20" s="1" t="s">
        <v>243</v>
      </c>
      <c r="H20" s="111" t="e">
        <f>Лист5!H43</f>
        <v>#DIV/0!</v>
      </c>
    </row>
    <row r="21" ht="18.75">
      <c r="A21" s="1" t="s">
        <v>71</v>
      </c>
    </row>
    <row r="22" spans="4:8" ht="20.25">
      <c r="D22" s="174" t="s">
        <v>281</v>
      </c>
      <c r="E22" s="174"/>
      <c r="F22" s="1" t="s">
        <v>164</v>
      </c>
      <c r="H22" s="66">
        <f>Лист5!G88</f>
        <v>0</v>
      </c>
    </row>
    <row r="23" spans="4:8" ht="20.25">
      <c r="D23" s="182" t="s">
        <v>282</v>
      </c>
      <c r="E23" s="182"/>
      <c r="F23" s="1" t="s">
        <v>165</v>
      </c>
      <c r="H23" s="66">
        <f>Лист5!G89</f>
        <v>0</v>
      </c>
    </row>
    <row r="24" spans="1:8" ht="18.75">
      <c r="A24" s="1" t="s">
        <v>185</v>
      </c>
      <c r="H24" s="66">
        <f>Лист5!G91</f>
        <v>0</v>
      </c>
    </row>
    <row r="25" spans="2:6" ht="18.75">
      <c r="B25" s="19" t="s">
        <v>462</v>
      </c>
      <c r="C25" s="19"/>
      <c r="D25" s="19"/>
      <c r="E25" s="19"/>
      <c r="F25" s="19"/>
    </row>
    <row r="26" spans="1:9" ht="18.75">
      <c r="A26" s="85">
        <v>1</v>
      </c>
      <c r="B26" s="177"/>
      <c r="C26" s="177"/>
      <c r="D26" s="177"/>
      <c r="E26" s="177"/>
      <c r="F26" s="177"/>
      <c r="G26" s="177"/>
      <c r="H26" s="177"/>
      <c r="I26" s="177"/>
    </row>
    <row r="27" spans="2:9" ht="18.75">
      <c r="B27" s="177"/>
      <c r="C27" s="177"/>
      <c r="D27" s="177"/>
      <c r="E27" s="177"/>
      <c r="F27" s="177"/>
      <c r="G27" s="177"/>
      <c r="H27" s="177"/>
      <c r="I27" s="177"/>
    </row>
    <row r="28" spans="2:9" ht="18.75">
      <c r="B28" s="177"/>
      <c r="C28" s="177"/>
      <c r="D28" s="177"/>
      <c r="E28" s="177"/>
      <c r="F28" s="177"/>
      <c r="G28" s="177"/>
      <c r="H28" s="177"/>
      <c r="I28" s="177"/>
    </row>
    <row r="29" spans="1:9" ht="18.75">
      <c r="A29" s="85">
        <v>2</v>
      </c>
      <c r="B29" s="175"/>
      <c r="C29" s="175"/>
      <c r="D29" s="175"/>
      <c r="E29" s="175"/>
      <c r="F29" s="175"/>
      <c r="G29" s="175"/>
      <c r="H29" s="175"/>
      <c r="I29" s="175"/>
    </row>
    <row r="30" spans="2:9" ht="18.75">
      <c r="B30" s="175"/>
      <c r="C30" s="175"/>
      <c r="D30" s="175"/>
      <c r="E30" s="175"/>
      <c r="F30" s="175"/>
      <c r="G30" s="175"/>
      <c r="H30" s="175"/>
      <c r="I30" s="175"/>
    </row>
    <row r="31" spans="2:9" ht="18.75">
      <c r="B31" s="175"/>
      <c r="C31" s="175"/>
      <c r="D31" s="175"/>
      <c r="E31" s="175"/>
      <c r="F31" s="175"/>
      <c r="G31" s="175"/>
      <c r="H31" s="175"/>
      <c r="I31" s="175"/>
    </row>
    <row r="32" spans="1:9" ht="18.75">
      <c r="A32" s="85">
        <v>3</v>
      </c>
      <c r="B32" s="176"/>
      <c r="C32" s="176"/>
      <c r="D32" s="176"/>
      <c r="E32" s="176"/>
      <c r="F32" s="176"/>
      <c r="G32" s="176"/>
      <c r="H32" s="176"/>
      <c r="I32" s="176"/>
    </row>
    <row r="33" spans="2:9" ht="18.75">
      <c r="B33" s="176"/>
      <c r="C33" s="176"/>
      <c r="D33" s="176"/>
      <c r="E33" s="176"/>
      <c r="F33" s="176"/>
      <c r="G33" s="176"/>
      <c r="H33" s="176"/>
      <c r="I33" s="176"/>
    </row>
    <row r="34" spans="2:9" ht="18.75">
      <c r="B34" s="176"/>
      <c r="C34" s="176"/>
      <c r="D34" s="176"/>
      <c r="E34" s="176"/>
      <c r="F34" s="176"/>
      <c r="G34" s="176"/>
      <c r="H34" s="176"/>
      <c r="I34" s="176"/>
    </row>
    <row r="35" spans="1:9" ht="18.75">
      <c r="A35" s="85">
        <v>4</v>
      </c>
      <c r="B35" s="177"/>
      <c r="C35" s="177"/>
      <c r="D35" s="177"/>
      <c r="E35" s="177"/>
      <c r="F35" s="177"/>
      <c r="G35" s="177"/>
      <c r="H35" s="177"/>
      <c r="I35" s="177"/>
    </row>
    <row r="36" spans="2:9" ht="18.75">
      <c r="B36" s="177"/>
      <c r="C36" s="177"/>
      <c r="D36" s="177"/>
      <c r="E36" s="177"/>
      <c r="F36" s="177"/>
      <c r="G36" s="177"/>
      <c r="H36" s="177"/>
      <c r="I36" s="177"/>
    </row>
    <row r="37" spans="2:9" ht="18.75">
      <c r="B37" s="177"/>
      <c r="C37" s="177"/>
      <c r="D37" s="177"/>
      <c r="E37" s="177"/>
      <c r="F37" s="177"/>
      <c r="G37" s="177"/>
      <c r="H37" s="177"/>
      <c r="I37" s="177"/>
    </row>
    <row r="38" spans="1:9" ht="18.75">
      <c r="A38" s="173" t="s">
        <v>278</v>
      </c>
      <c r="B38" s="173"/>
      <c r="D38" s="174" t="s">
        <v>279</v>
      </c>
      <c r="E38" s="174"/>
      <c r="G38" s="54" t="s">
        <v>280</v>
      </c>
      <c r="H38" s="178">
        <f ca="1">TODAY()</f>
        <v>41481</v>
      </c>
      <c r="I38" s="179"/>
    </row>
    <row r="43" ht="18.75">
      <c r="H43" s="81"/>
    </row>
    <row r="50" ht="18.75">
      <c r="H50" s="81"/>
    </row>
    <row r="52" ht="18.75">
      <c r="C52" s="30"/>
    </row>
    <row r="53" spans="1:9" ht="19.5" hidden="1" thickBot="1">
      <c r="A53" s="22"/>
      <c r="B53" s="22"/>
      <c r="C53" s="22"/>
      <c r="D53" s="22"/>
      <c r="E53" s="23"/>
      <c r="F53" s="21"/>
      <c r="G53" s="22"/>
      <c r="H53" s="22"/>
      <c r="I53" s="22"/>
    </row>
    <row r="58" ht="18.75">
      <c r="H58" s="81"/>
    </row>
    <row r="65" ht="18.75">
      <c r="H65" s="81"/>
    </row>
    <row r="71" ht="18.75">
      <c r="H71" s="81"/>
    </row>
    <row r="73" ht="18.75">
      <c r="D73" s="30"/>
    </row>
    <row r="74" spans="1:9" ht="19.5" hidden="1" thickBot="1">
      <c r="A74" s="22"/>
      <c r="B74" s="22"/>
      <c r="C74" s="22"/>
      <c r="D74" s="22"/>
      <c r="E74" s="23"/>
      <c r="F74" s="21"/>
      <c r="G74" s="22"/>
      <c r="H74" s="22"/>
      <c r="I74" s="22"/>
    </row>
    <row r="81" ht="18.75">
      <c r="H81" s="81"/>
    </row>
    <row r="86" spans="6:8" ht="18.75">
      <c r="F86" s="20"/>
      <c r="H86" s="81"/>
    </row>
    <row r="92" ht="18.75">
      <c r="H92" s="81"/>
    </row>
    <row r="94" ht="18.75">
      <c r="E94" s="30"/>
    </row>
    <row r="95" spans="1:9" ht="19.5" hidden="1" thickBot="1">
      <c r="A95" s="22"/>
      <c r="B95" s="22"/>
      <c r="C95" s="22"/>
      <c r="D95" s="22"/>
      <c r="E95" s="23"/>
      <c r="F95" s="21"/>
      <c r="G95" s="22"/>
      <c r="H95" s="22"/>
      <c r="I95" s="22"/>
    </row>
    <row r="102" ht="18.75">
      <c r="H102" s="81"/>
    </row>
    <row r="106" ht="18.75">
      <c r="H106" s="81"/>
    </row>
    <row r="112" ht="18.75">
      <c r="H112" s="81"/>
    </row>
    <row r="114" spans="1:9" ht="18.75">
      <c r="A114" s="2"/>
      <c r="B114" s="2"/>
      <c r="C114" s="2"/>
      <c r="D114" s="2"/>
      <c r="E114" s="2"/>
      <c r="F114" s="82"/>
      <c r="G114" s="2"/>
      <c r="H114" s="2"/>
      <c r="I114" s="2"/>
    </row>
    <row r="115" spans="1:9" ht="19.5" hidden="1" thickBot="1">
      <c r="A115" s="22"/>
      <c r="B115" s="22"/>
      <c r="C115" s="22"/>
      <c r="D115" s="22"/>
      <c r="E115" s="23"/>
      <c r="F115" s="21"/>
      <c r="G115" s="22"/>
      <c r="H115" s="22"/>
      <c r="I115" s="22"/>
    </row>
    <row r="125" ht="18.75">
      <c r="H125" s="81"/>
    </row>
    <row r="134" ht="18.75">
      <c r="H134" s="81"/>
    </row>
    <row r="140" ht="18.75">
      <c r="H140" s="81"/>
    </row>
    <row r="142" spans="1:9" ht="18.75">
      <c r="A142" s="2"/>
      <c r="B142" s="2"/>
      <c r="C142" s="2"/>
      <c r="D142" s="2"/>
      <c r="E142" s="2"/>
      <c r="G142" s="82"/>
      <c r="H142" s="2"/>
      <c r="I142" s="2"/>
    </row>
    <row r="143" spans="1:9" ht="19.5" hidden="1" thickBot="1">
      <c r="A143" s="22"/>
      <c r="B143" s="22"/>
      <c r="C143" s="22"/>
      <c r="D143" s="22"/>
      <c r="E143" s="23"/>
      <c r="F143" s="21"/>
      <c r="G143" s="22"/>
      <c r="H143" s="22"/>
      <c r="I143" s="22"/>
    </row>
    <row r="153" ht="18.75">
      <c r="H153" s="81"/>
    </row>
    <row r="159" ht="18.75">
      <c r="H159" s="81"/>
    </row>
    <row r="165" ht="18.75">
      <c r="H165" s="81"/>
    </row>
    <row r="167" spans="1:9" ht="18.75">
      <c r="A167" s="2"/>
      <c r="B167" s="2"/>
      <c r="C167" s="2"/>
      <c r="D167" s="2"/>
      <c r="E167" s="2"/>
      <c r="H167" s="82"/>
      <c r="I167" s="2"/>
    </row>
    <row r="168" spans="1:9" ht="19.5" hidden="1" thickBot="1">
      <c r="A168" s="22"/>
      <c r="B168" s="22"/>
      <c r="C168" s="22"/>
      <c r="D168" s="22"/>
      <c r="E168" s="23"/>
      <c r="F168" s="21"/>
      <c r="G168" s="22"/>
      <c r="H168" s="22"/>
      <c r="I168" s="22"/>
    </row>
    <row r="175" ht="18.75">
      <c r="H175" s="81"/>
    </row>
    <row r="181" ht="18.75">
      <c r="H181" s="81"/>
    </row>
    <row r="187" ht="18.75">
      <c r="H187" s="81"/>
    </row>
    <row r="189" spans="1:9" ht="18.75">
      <c r="A189" s="2"/>
      <c r="B189" s="2"/>
      <c r="C189" s="2"/>
      <c r="D189" s="2"/>
      <c r="E189" s="2"/>
      <c r="I189" s="82"/>
    </row>
    <row r="190" spans="1:9" ht="19.5" hidden="1" thickBot="1">
      <c r="A190" s="2"/>
      <c r="B190" s="22"/>
      <c r="C190" s="22"/>
      <c r="D190" s="22"/>
      <c r="E190" s="23"/>
      <c r="F190" s="21"/>
      <c r="G190" s="22"/>
      <c r="H190" s="22"/>
      <c r="I190" s="22"/>
    </row>
    <row r="191" ht="18.75">
      <c r="A191" s="82"/>
    </row>
  </sheetData>
  <sheetProtection password="CEE5" sheet="1" objects="1" scenarios="1"/>
  <mergeCells count="17">
    <mergeCell ref="B5:F5"/>
    <mergeCell ref="B26:I28"/>
    <mergeCell ref="D22:E22"/>
    <mergeCell ref="D23:E23"/>
    <mergeCell ref="B6:D6"/>
    <mergeCell ref="E6:F6"/>
    <mergeCell ref="D7:E7"/>
    <mergeCell ref="A38:B38"/>
    <mergeCell ref="D38:E38"/>
    <mergeCell ref="B29:I31"/>
    <mergeCell ref="B32:I34"/>
    <mergeCell ref="B35:I37"/>
    <mergeCell ref="H38:I38"/>
    <mergeCell ref="A2:I2"/>
    <mergeCell ref="A3:I3"/>
    <mergeCell ref="B4:H4"/>
    <mergeCell ref="B1:H1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"/>
    </sheetView>
  </sheetViews>
  <sheetFormatPr defaultColWidth="9.00390625" defaultRowHeight="12.75"/>
  <cols>
    <col min="1" max="7" width="9.25390625" style="4" customWidth="1"/>
    <col min="8" max="8" width="9.00390625" style="4" customWidth="1"/>
    <col min="9" max="9" width="12.75390625" style="4" customWidth="1"/>
    <col min="10" max="16384" width="9.25390625" style="4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37" t="s">
        <v>499</v>
      </c>
      <c r="B2" s="137"/>
      <c r="C2" s="137"/>
      <c r="D2" s="137"/>
      <c r="E2" s="137"/>
      <c r="F2" s="137"/>
      <c r="G2" s="137"/>
      <c r="H2" s="137"/>
      <c r="I2" s="1"/>
    </row>
    <row r="3" spans="1:9" ht="18.75">
      <c r="A3" s="169" t="s">
        <v>500</v>
      </c>
      <c r="B3" s="169"/>
      <c r="C3" s="169"/>
      <c r="D3" s="169"/>
      <c r="E3" s="169"/>
      <c r="F3" s="169"/>
      <c r="G3" s="169"/>
      <c r="H3" s="169"/>
      <c r="I3" s="55"/>
    </row>
    <row r="4" spans="1:9" ht="18.75">
      <c r="A4" s="170" t="s">
        <v>117</v>
      </c>
      <c r="B4" s="170"/>
      <c r="C4" s="170"/>
      <c r="D4" s="170"/>
      <c r="E4" s="170"/>
      <c r="F4" s="170"/>
      <c r="G4" s="170"/>
      <c r="H4" s="170"/>
      <c r="I4" s="1"/>
    </row>
    <row r="5" spans="1:9" ht="18.75">
      <c r="A5" s="55"/>
      <c r="B5" s="55"/>
      <c r="C5" s="55"/>
      <c r="D5" s="55"/>
      <c r="E5" s="70"/>
      <c r="F5" s="1"/>
      <c r="G5" s="1"/>
      <c r="H5" s="1"/>
      <c r="I5" s="1"/>
    </row>
    <row r="6" spans="1:3" ht="18.75">
      <c r="A6" s="20" t="s">
        <v>244</v>
      </c>
      <c r="B6" s="20"/>
      <c r="C6" s="20"/>
    </row>
    <row r="7" spans="1:9" ht="18.75">
      <c r="A7" s="1" t="s">
        <v>57</v>
      </c>
      <c r="B7" s="1"/>
      <c r="C7" s="1"/>
      <c r="E7" s="115"/>
      <c r="F7" s="116"/>
      <c r="G7" s="116"/>
      <c r="H7" s="116"/>
      <c r="I7" s="117"/>
    </row>
    <row r="8" spans="1:9" ht="18.75">
      <c r="A8" s="1" t="s">
        <v>135</v>
      </c>
      <c r="B8" s="1"/>
      <c r="C8" s="1"/>
      <c r="D8" s="1"/>
      <c r="F8" s="115"/>
      <c r="G8" s="116"/>
      <c r="H8" s="116"/>
      <c r="I8" s="117"/>
    </row>
    <row r="9" spans="1:4" ht="15.75">
      <c r="A9" s="11" t="s">
        <v>134</v>
      </c>
      <c r="B9" s="11"/>
      <c r="C9" s="11"/>
      <c r="D9" s="24"/>
    </row>
    <row r="10" spans="1:3" ht="18.75">
      <c r="A10" s="1" t="s">
        <v>58</v>
      </c>
      <c r="B10" s="1"/>
      <c r="C10" s="1"/>
    </row>
    <row r="11" spans="2:9" ht="18.75">
      <c r="B11" s="1" t="s">
        <v>61</v>
      </c>
      <c r="C11" s="1"/>
      <c r="D11" s="1" t="s">
        <v>148</v>
      </c>
      <c r="E11" s="1"/>
      <c r="F11" s="1"/>
      <c r="G11" s="1"/>
      <c r="H11" s="57"/>
      <c r="I11" s="1"/>
    </row>
    <row r="12" spans="2:9" ht="18.75">
      <c r="B12" s="1" t="s">
        <v>59</v>
      </c>
      <c r="C12" s="1"/>
      <c r="D12" s="1"/>
      <c r="E12" s="1"/>
      <c r="F12" s="1"/>
      <c r="G12" s="1"/>
      <c r="H12" s="57"/>
      <c r="I12" s="1"/>
    </row>
    <row r="13" spans="2:9" ht="19.5" thickBot="1">
      <c r="B13" s="1" t="s">
        <v>60</v>
      </c>
      <c r="C13" s="1"/>
      <c r="D13" s="1"/>
      <c r="E13" s="1"/>
      <c r="F13" s="1"/>
      <c r="G13" s="1"/>
      <c r="H13" s="58"/>
      <c r="I13" s="1"/>
    </row>
    <row r="14" spans="1:9" ht="21" thickBot="1">
      <c r="A14" s="55" t="s">
        <v>447</v>
      </c>
      <c r="B14" s="55"/>
      <c r="C14" s="55"/>
      <c r="D14" s="67"/>
      <c r="E14" s="67"/>
      <c r="F14" s="67"/>
      <c r="G14" s="1"/>
      <c r="H14" s="59"/>
      <c r="I14" s="2"/>
    </row>
    <row r="15" spans="1:9" ht="20.25">
      <c r="A15" s="1" t="s">
        <v>159</v>
      </c>
      <c r="B15" s="1"/>
      <c r="C15" s="1"/>
      <c r="D15" s="1"/>
      <c r="E15" s="1"/>
      <c r="F15" s="1"/>
      <c r="G15" s="1"/>
      <c r="H15" s="60">
        <v>1.8</v>
      </c>
      <c r="I15" s="1"/>
    </row>
    <row r="16" spans="1:9" ht="18.75">
      <c r="A16" s="1" t="s">
        <v>448</v>
      </c>
      <c r="B16" s="1"/>
      <c r="C16" s="1"/>
      <c r="D16" s="1"/>
      <c r="E16" s="1"/>
      <c r="F16" s="1"/>
      <c r="G16" s="1"/>
      <c r="H16" s="57"/>
      <c r="I16" s="1"/>
    </row>
    <row r="17" spans="1:9" ht="18.75">
      <c r="A17" s="1" t="s">
        <v>449</v>
      </c>
      <c r="B17" s="1"/>
      <c r="C17" s="1"/>
      <c r="D17" s="1"/>
      <c r="E17" s="1"/>
      <c r="F17" s="1"/>
      <c r="G17" s="1"/>
      <c r="H17" s="57"/>
      <c r="I17" s="1"/>
    </row>
    <row r="18" spans="1:9" ht="18.75">
      <c r="A18" s="1" t="s">
        <v>455</v>
      </c>
      <c r="B18" s="1"/>
      <c r="C18" s="1"/>
      <c r="D18" s="1"/>
      <c r="E18" s="1"/>
      <c r="F18" s="1"/>
      <c r="G18" s="1"/>
      <c r="H18" s="57"/>
      <c r="I18" s="1"/>
    </row>
    <row r="19" spans="1:9" ht="20.25">
      <c r="A19" s="1" t="s">
        <v>186</v>
      </c>
      <c r="B19" s="1"/>
      <c r="C19" s="1"/>
      <c r="D19" s="1"/>
      <c r="E19" s="1"/>
      <c r="F19" s="1"/>
      <c r="G19" s="1"/>
      <c r="H19" s="57"/>
      <c r="I19" s="1"/>
    </row>
    <row r="20" spans="1:9" ht="18.75">
      <c r="A20" s="1" t="s">
        <v>450</v>
      </c>
      <c r="B20" s="1"/>
      <c r="C20" s="1"/>
      <c r="D20" s="1"/>
      <c r="E20" s="1"/>
      <c r="F20" s="1"/>
      <c r="G20" s="1"/>
      <c r="H20" s="68"/>
      <c r="I20" s="1"/>
    </row>
    <row r="21" spans="1:9" ht="20.25">
      <c r="A21" s="1" t="s">
        <v>237</v>
      </c>
      <c r="B21" s="1"/>
      <c r="C21" s="1"/>
      <c r="D21" s="1"/>
      <c r="E21" s="1"/>
      <c r="F21" s="1"/>
      <c r="G21" s="1"/>
      <c r="H21" s="107">
        <f>0.08*H13</f>
        <v>0</v>
      </c>
      <c r="I21" s="1"/>
    </row>
    <row r="22" spans="1:9" ht="20.25">
      <c r="A22" s="1" t="s">
        <v>260</v>
      </c>
      <c r="B22" s="1"/>
      <c r="C22" s="1"/>
      <c r="D22" s="1"/>
      <c r="E22" s="1"/>
      <c r="F22" s="1"/>
      <c r="G22" s="1"/>
      <c r="H22" s="57"/>
      <c r="I22" s="1"/>
    </row>
    <row r="23" spans="1:9" ht="20.25">
      <c r="A23" s="1" t="s">
        <v>160</v>
      </c>
      <c r="B23" s="1"/>
      <c r="C23" s="1"/>
      <c r="D23" s="1"/>
      <c r="E23" s="1"/>
      <c r="F23" s="1"/>
      <c r="G23" s="1"/>
      <c r="H23" s="76">
        <f>H13-H21-H22</f>
        <v>0</v>
      </c>
      <c r="I23" s="1"/>
    </row>
    <row r="24" spans="1:9" ht="18.75">
      <c r="A24" s="1" t="s">
        <v>233</v>
      </c>
      <c r="B24" s="1"/>
      <c r="C24" s="1"/>
      <c r="D24" s="1"/>
      <c r="E24" s="1"/>
      <c r="F24" s="1"/>
      <c r="G24" s="1"/>
      <c r="H24" s="57"/>
      <c r="I24" s="1"/>
    </row>
    <row r="25" spans="1:9" ht="18">
      <c r="A25" s="1" t="s">
        <v>65</v>
      </c>
      <c r="B25" s="1"/>
      <c r="C25" s="1"/>
      <c r="D25" s="1"/>
      <c r="E25" s="1"/>
      <c r="F25" s="1" t="s">
        <v>456</v>
      </c>
      <c r="G25" s="1"/>
      <c r="H25" s="1"/>
      <c r="I25" s="1"/>
    </row>
    <row r="26" spans="1:9" ht="18">
      <c r="A26" s="1"/>
      <c r="B26" s="1"/>
      <c r="C26" s="1"/>
      <c r="D26" s="1"/>
      <c r="E26" s="1" t="s">
        <v>62</v>
      </c>
      <c r="F26" s="1"/>
      <c r="G26" s="1"/>
      <c r="H26" s="57"/>
      <c r="I26" s="1"/>
    </row>
    <row r="27" spans="1:9" ht="18.75">
      <c r="A27" s="1"/>
      <c r="B27" s="1"/>
      <c r="C27" s="1"/>
      <c r="D27" s="1"/>
      <c r="E27" s="1" t="s">
        <v>63</v>
      </c>
      <c r="F27" s="1"/>
      <c r="G27" s="1"/>
      <c r="H27" s="57"/>
      <c r="I27" s="1"/>
    </row>
    <row r="28" spans="1:9" ht="18.75">
      <c r="A28" s="1"/>
      <c r="B28" s="1"/>
      <c r="C28" s="1"/>
      <c r="D28" s="1"/>
      <c r="E28" s="1" t="s">
        <v>64</v>
      </c>
      <c r="F28" s="1"/>
      <c r="G28" s="1"/>
      <c r="H28" s="57"/>
      <c r="I28" s="1"/>
    </row>
    <row r="29" spans="1:9" ht="19.5" thickBot="1">
      <c r="A29" s="1" t="s">
        <v>66</v>
      </c>
      <c r="B29" s="1"/>
      <c r="C29" s="1"/>
      <c r="D29" s="1"/>
      <c r="E29" s="1"/>
      <c r="F29" s="1"/>
      <c r="G29" s="1"/>
      <c r="H29" s="66" t="e">
        <f>(H11*H12)/((H23*(H11+H12)))</f>
        <v>#DIV/0!</v>
      </c>
      <c r="I29" s="1"/>
    </row>
    <row r="30" spans="1:9" ht="18.75" thickBot="1">
      <c r="A30" s="1" t="s">
        <v>67</v>
      </c>
      <c r="B30" s="1"/>
      <c r="C30" s="1"/>
      <c r="D30" s="1"/>
      <c r="E30" s="1"/>
      <c r="G30" s="99" t="s">
        <v>457</v>
      </c>
      <c r="H30" s="69"/>
      <c r="I30" s="1"/>
    </row>
    <row r="32" spans="1:5" ht="18.75">
      <c r="A32" s="20" t="s">
        <v>245</v>
      </c>
      <c r="B32" s="20"/>
      <c r="C32" s="20"/>
      <c r="D32" s="20"/>
      <c r="E32" s="20"/>
    </row>
    <row r="33" spans="1:9" ht="18.75">
      <c r="A33" s="1" t="s">
        <v>72</v>
      </c>
      <c r="B33" s="1"/>
      <c r="C33" s="1"/>
      <c r="D33" s="1"/>
      <c r="E33" s="1"/>
      <c r="F33" s="1"/>
      <c r="G33" s="1"/>
      <c r="H33" s="75" t="e">
        <f>INT((H15*H24*H14*H11*H12)/(H17*H19*H30*0.01))</f>
        <v>#DIV/0!</v>
      </c>
      <c r="I33" s="70"/>
    </row>
    <row r="35" spans="1:9" ht="18.75">
      <c r="A35" s="20" t="s">
        <v>240</v>
      </c>
      <c r="B35" s="20"/>
      <c r="C35" s="20"/>
      <c r="D35" s="20"/>
      <c r="E35" s="20"/>
      <c r="F35" s="20"/>
      <c r="G35" s="20"/>
      <c r="H35" s="1"/>
      <c r="I35" s="1"/>
    </row>
    <row r="36" spans="1:9" ht="18.75">
      <c r="A36" s="1" t="s">
        <v>187</v>
      </c>
      <c r="B36" s="1"/>
      <c r="C36" s="1"/>
      <c r="D36" s="1"/>
      <c r="E36" s="1"/>
      <c r="F36" s="1"/>
      <c r="G36" s="1"/>
      <c r="H36" s="72" t="e">
        <f>((H11*H12)/H33)^0.5</f>
        <v>#DIV/0!</v>
      </c>
      <c r="I36" s="1"/>
    </row>
    <row r="37" spans="1:9" ht="20.25">
      <c r="A37" s="1" t="s">
        <v>162</v>
      </c>
      <c r="B37" s="1"/>
      <c r="C37" s="1"/>
      <c r="D37" s="1"/>
      <c r="E37" s="1"/>
      <c r="F37" s="1"/>
      <c r="G37" s="1"/>
      <c r="H37" s="72" t="e">
        <f>H11/H36</f>
        <v>#DIV/0!</v>
      </c>
      <c r="I37" s="1"/>
    </row>
    <row r="38" spans="1:9" ht="20.25">
      <c r="A38" s="1" t="s">
        <v>235</v>
      </c>
      <c r="B38" s="1"/>
      <c r="C38" s="1"/>
      <c r="D38" s="1"/>
      <c r="E38" s="1"/>
      <c r="F38" s="1"/>
      <c r="G38" s="1"/>
      <c r="H38" s="72" t="e">
        <f>H12/H36</f>
        <v>#DIV/0!</v>
      </c>
      <c r="I38" s="1"/>
    </row>
    <row r="39" spans="1:9" ht="18.75">
      <c r="A39" s="1" t="s">
        <v>243</v>
      </c>
      <c r="B39" s="1"/>
      <c r="C39" s="1"/>
      <c r="D39" s="1"/>
      <c r="E39" s="1"/>
      <c r="F39" s="1"/>
      <c r="G39" s="1"/>
      <c r="H39" s="72" t="e">
        <f>0.5*H36</f>
        <v>#DIV/0!</v>
      </c>
      <c r="I39" s="1"/>
    </row>
    <row r="40" spans="1:9" ht="18.75">
      <c r="A40" s="1"/>
      <c r="B40" s="1"/>
      <c r="C40" s="1"/>
      <c r="D40" s="1"/>
      <c r="E40" s="1"/>
      <c r="F40" s="1"/>
      <c r="G40" s="1"/>
      <c r="H40" s="72"/>
      <c r="I40" s="1"/>
    </row>
    <row r="41" spans="1:9" ht="18.75">
      <c r="A41" s="56" t="s">
        <v>241</v>
      </c>
      <c r="B41" s="56"/>
      <c r="C41" s="56"/>
      <c r="D41" s="56"/>
      <c r="E41" s="56"/>
      <c r="F41" s="1"/>
      <c r="G41" s="1"/>
      <c r="H41" s="19"/>
      <c r="I41" s="1"/>
    </row>
    <row r="42" spans="1:9" ht="21" thickBot="1">
      <c r="A42" s="1" t="s">
        <v>252</v>
      </c>
      <c r="B42" s="1"/>
      <c r="C42" s="1"/>
      <c r="D42" s="1"/>
      <c r="E42" s="1"/>
      <c r="F42" s="1"/>
      <c r="G42" s="1"/>
      <c r="I42" s="64"/>
    </row>
    <row r="43" spans="1:9" ht="18.75" thickBot="1">
      <c r="A43" s="1" t="s">
        <v>251</v>
      </c>
      <c r="B43" s="1"/>
      <c r="C43" s="1"/>
      <c r="D43" s="1"/>
      <c r="E43" s="1"/>
      <c r="F43" s="1"/>
      <c r="G43" s="1"/>
      <c r="H43" s="63"/>
      <c r="I43" s="64"/>
    </row>
    <row r="44" spans="1:9" ht="18">
      <c r="A44" s="1" t="s">
        <v>70</v>
      </c>
      <c r="B44" s="1"/>
      <c r="C44" s="1"/>
      <c r="D44" s="1"/>
      <c r="E44" s="1"/>
      <c r="F44" s="1"/>
      <c r="G44" s="1"/>
      <c r="H44" s="62"/>
      <c r="I44" s="64"/>
    </row>
    <row r="45" spans="1:9" ht="18">
      <c r="A45" s="1" t="s">
        <v>247</v>
      </c>
      <c r="B45" s="1"/>
      <c r="C45" s="1"/>
      <c r="D45" s="1"/>
      <c r="E45" s="1"/>
      <c r="F45" s="1"/>
      <c r="G45" s="1" t="s">
        <v>248</v>
      </c>
      <c r="H45" s="57"/>
      <c r="I45" s="64"/>
    </row>
    <row r="46" spans="1:9" ht="20.25">
      <c r="A46" s="1" t="s">
        <v>163</v>
      </c>
      <c r="B46" s="1"/>
      <c r="C46" s="1"/>
      <c r="D46" s="1"/>
      <c r="E46" s="1"/>
      <c r="F46" s="1"/>
      <c r="G46" s="129" t="s">
        <v>517</v>
      </c>
      <c r="H46" s="57"/>
      <c r="I46" s="64"/>
    </row>
    <row r="47" spans="1:9" ht="20.25">
      <c r="A47" s="1" t="s">
        <v>236</v>
      </c>
      <c r="B47" s="1"/>
      <c r="C47" s="1"/>
      <c r="D47" s="1"/>
      <c r="E47" s="1"/>
      <c r="F47" s="1"/>
      <c r="G47" s="129" t="s">
        <v>517</v>
      </c>
      <c r="H47" s="57"/>
      <c r="I47" s="64"/>
    </row>
    <row r="48" spans="1:9" ht="18.75">
      <c r="A48" s="1" t="s">
        <v>71</v>
      </c>
      <c r="B48" s="1"/>
      <c r="C48" s="1"/>
      <c r="D48" s="1"/>
      <c r="E48" s="1"/>
      <c r="F48" s="1"/>
      <c r="G48" s="1"/>
      <c r="H48" s="1"/>
      <c r="I48" s="1"/>
    </row>
    <row r="49" spans="1:9" ht="20.25">
      <c r="A49" s="5" t="s">
        <v>253</v>
      </c>
      <c r="B49" s="6"/>
      <c r="C49" s="6"/>
      <c r="D49" s="7"/>
      <c r="E49" s="1" t="s">
        <v>188</v>
      </c>
      <c r="F49" s="1"/>
      <c r="G49" s="1" t="s">
        <v>164</v>
      </c>
      <c r="H49" s="72">
        <f>(H12-((H47-1)*H45))/2</f>
        <v>0</v>
      </c>
      <c r="I49" s="64"/>
    </row>
    <row r="50" spans="1:9" ht="20.25">
      <c r="A50" s="12" t="s">
        <v>254</v>
      </c>
      <c r="B50" s="8"/>
      <c r="C50" s="8"/>
      <c r="D50" s="16"/>
      <c r="E50" s="1" t="s">
        <v>189</v>
      </c>
      <c r="F50" s="1"/>
      <c r="G50" s="1" t="s">
        <v>165</v>
      </c>
      <c r="H50" s="66">
        <f>((H11-((H46-1)*H44))/2)</f>
        <v>0</v>
      </c>
      <c r="I50" s="64"/>
    </row>
    <row r="51" spans="1:9" ht="18.75">
      <c r="A51" s="13" t="s">
        <v>255</v>
      </c>
      <c r="B51" s="14"/>
      <c r="C51" s="14"/>
      <c r="D51" s="15"/>
      <c r="H51" s="1"/>
      <c r="I51" s="1"/>
    </row>
    <row r="52" ht="18.75">
      <c r="I52" s="1"/>
    </row>
    <row r="53" spans="1:9" ht="18.75">
      <c r="A53" s="1" t="s">
        <v>73</v>
      </c>
      <c r="B53" s="1"/>
      <c r="C53" s="1"/>
      <c r="D53" s="1"/>
      <c r="E53" s="1"/>
      <c r="F53" s="1"/>
      <c r="G53" s="1"/>
      <c r="H53" s="1"/>
      <c r="I53" s="64"/>
    </row>
    <row r="54" spans="1:9" ht="18.75">
      <c r="A54" s="1" t="s">
        <v>74</v>
      </c>
      <c r="B54" s="1"/>
      <c r="C54" s="1"/>
      <c r="D54" s="1"/>
      <c r="E54" s="1"/>
      <c r="F54" s="1"/>
      <c r="G54" s="1"/>
      <c r="I54" s="1"/>
    </row>
    <row r="55" spans="1:9" ht="20.25">
      <c r="A55" s="1" t="s">
        <v>192</v>
      </c>
      <c r="B55" s="1"/>
      <c r="C55" s="1"/>
      <c r="D55" s="1"/>
      <c r="E55" s="1"/>
      <c r="F55" s="1"/>
      <c r="G55" s="1"/>
      <c r="H55" s="73">
        <f>(H43*H18*H19)/1000</f>
        <v>0</v>
      </c>
      <c r="I55" s="1"/>
    </row>
    <row r="56" spans="1:9" ht="18.75">
      <c r="A56" s="1"/>
      <c r="B56" s="1"/>
      <c r="C56" s="1"/>
      <c r="D56" s="1"/>
      <c r="E56" s="1"/>
      <c r="F56" s="1"/>
      <c r="G56" s="1"/>
      <c r="H56" s="1"/>
      <c r="I56" s="1"/>
    </row>
    <row r="57" spans="1:9" ht="18">
      <c r="A57" s="1"/>
      <c r="B57" s="1"/>
      <c r="C57" s="1"/>
      <c r="D57" s="1"/>
      <c r="E57" s="1"/>
      <c r="F57" s="1"/>
      <c r="G57" s="1"/>
      <c r="H57" s="1"/>
      <c r="I57" s="1"/>
    </row>
    <row r="58" spans="1:9" ht="18">
      <c r="A58" s="1"/>
      <c r="B58" s="1"/>
      <c r="C58" s="1"/>
      <c r="D58" s="1"/>
      <c r="E58" s="1"/>
      <c r="F58" s="1"/>
      <c r="G58" s="1"/>
      <c r="H58" s="1"/>
      <c r="I58" s="1"/>
    </row>
    <row r="59" spans="1:9" ht="18">
      <c r="A59" s="1"/>
      <c r="B59" s="1"/>
      <c r="C59" s="1"/>
      <c r="D59" s="1"/>
      <c r="E59" s="1"/>
      <c r="F59" s="1"/>
      <c r="G59" s="1"/>
      <c r="H59" s="1"/>
      <c r="I59" s="1"/>
    </row>
    <row r="60" spans="1:9" ht="18">
      <c r="A60" s="1"/>
      <c r="B60" s="1"/>
      <c r="C60" s="1"/>
      <c r="D60" s="1"/>
      <c r="E60" s="1"/>
      <c r="F60" s="1"/>
      <c r="G60" s="1"/>
      <c r="H60" s="1"/>
      <c r="I60" s="1"/>
    </row>
    <row r="61" spans="1:9" ht="18">
      <c r="A61" s="1"/>
      <c r="B61" s="1"/>
      <c r="C61" s="1"/>
      <c r="D61" s="1"/>
      <c r="E61" s="1"/>
      <c r="F61" s="1"/>
      <c r="G61" s="1"/>
      <c r="H61" s="1"/>
      <c r="I61" s="1"/>
    </row>
    <row r="62" spans="1:9" ht="18">
      <c r="A62" s="1"/>
      <c r="B62" s="1"/>
      <c r="C62" s="1"/>
      <c r="D62" s="1"/>
      <c r="E62" s="1"/>
      <c r="F62" s="1"/>
      <c r="G62" s="1"/>
      <c r="H62" s="1"/>
      <c r="I62" s="1"/>
    </row>
    <row r="63" spans="1:9" ht="18">
      <c r="A63" s="1"/>
      <c r="B63" s="1"/>
      <c r="C63" s="1"/>
      <c r="D63" s="1"/>
      <c r="E63" s="1"/>
      <c r="F63" s="1"/>
      <c r="G63" s="1"/>
      <c r="H63" s="1"/>
      <c r="I63" s="1"/>
    </row>
    <row r="64" spans="1:9" ht="18">
      <c r="A64" s="1"/>
      <c r="B64" s="1"/>
      <c r="C64" s="1"/>
      <c r="D64" s="1"/>
      <c r="E64" s="1"/>
      <c r="F64" s="1"/>
      <c r="G64" s="1"/>
      <c r="H64" s="1"/>
      <c r="I64" s="1"/>
    </row>
    <row r="65" spans="1:9" ht="18">
      <c r="A65" s="1"/>
      <c r="B65" s="1"/>
      <c r="C65" s="1"/>
      <c r="D65" s="1"/>
      <c r="E65" s="1"/>
      <c r="F65" s="1"/>
      <c r="G65" s="1"/>
      <c r="H65" s="1"/>
      <c r="I65" s="1"/>
    </row>
    <row r="66" spans="1:9" ht="18">
      <c r="A66" s="1"/>
      <c r="B66" s="1"/>
      <c r="C66" s="1"/>
      <c r="D66" s="1"/>
      <c r="E66" s="1"/>
      <c r="F66" s="1"/>
      <c r="G66" s="1"/>
      <c r="H66" s="1"/>
      <c r="I66" s="1"/>
    </row>
    <row r="67" spans="1:9" ht="18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20" t="s">
        <v>85</v>
      </c>
      <c r="C69" s="20"/>
      <c r="D69" s="20"/>
      <c r="E69" s="20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 t="s">
        <v>177</v>
      </c>
      <c r="B71" s="1"/>
      <c r="C71" s="1"/>
      <c r="D71" s="118">
        <f>F7</f>
        <v>0</v>
      </c>
      <c r="E71" s="118"/>
      <c r="F71" s="118"/>
      <c r="G71" s="118"/>
      <c r="H71" s="118"/>
      <c r="I71" s="118"/>
    </row>
    <row r="72" spans="1:9" ht="20.25">
      <c r="A72" s="1" t="s">
        <v>178</v>
      </c>
      <c r="B72" s="1"/>
      <c r="C72" s="1"/>
      <c r="D72" s="1"/>
      <c r="E72" s="1"/>
      <c r="F72" s="1"/>
      <c r="G72" s="66">
        <f>H14</f>
        <v>0</v>
      </c>
      <c r="H72" s="1"/>
      <c r="I72" s="1"/>
    </row>
    <row r="73" spans="1:9" ht="18.75">
      <c r="A73" s="1" t="s">
        <v>179</v>
      </c>
      <c r="B73" s="1"/>
      <c r="C73" s="1"/>
      <c r="D73" s="1"/>
      <c r="E73" s="1"/>
      <c r="F73" s="1"/>
      <c r="G73" s="74">
        <f>H20</f>
        <v>0</v>
      </c>
      <c r="H73" s="1"/>
      <c r="I73" s="1"/>
    </row>
    <row r="74" spans="1:9" ht="18.75">
      <c r="A74" s="1" t="s">
        <v>190</v>
      </c>
      <c r="B74" s="1"/>
      <c r="C74" s="1"/>
      <c r="D74" s="1"/>
      <c r="E74" s="1"/>
      <c r="F74" s="1"/>
      <c r="G74" s="74">
        <f>H16</f>
        <v>0</v>
      </c>
      <c r="H74" s="1"/>
      <c r="I74" s="1"/>
    </row>
    <row r="75" spans="1:9" ht="18.75">
      <c r="A75" s="1" t="s">
        <v>181</v>
      </c>
      <c r="B75" s="1"/>
      <c r="C75" s="1"/>
      <c r="D75" s="1"/>
      <c r="E75" s="1"/>
      <c r="F75" s="1"/>
      <c r="G75" s="66">
        <f>H18</f>
        <v>0</v>
      </c>
      <c r="H75" s="1"/>
      <c r="I75" s="1"/>
    </row>
    <row r="76" spans="1:9" ht="18.75">
      <c r="A76" s="1" t="s">
        <v>182</v>
      </c>
      <c r="B76" s="1"/>
      <c r="C76" s="1"/>
      <c r="D76" s="1"/>
      <c r="E76" s="1"/>
      <c r="F76" s="1"/>
      <c r="G76" s="66">
        <f>H43</f>
        <v>0</v>
      </c>
      <c r="H76" s="1"/>
      <c r="I76" s="1"/>
    </row>
    <row r="77" spans="1:9" ht="18.75">
      <c r="A77" s="1" t="s">
        <v>183</v>
      </c>
      <c r="B77" s="1"/>
      <c r="C77" s="1"/>
      <c r="D77" s="1"/>
      <c r="E77" s="1"/>
      <c r="F77" s="1"/>
      <c r="G77" s="66">
        <f>H46</f>
        <v>0</v>
      </c>
      <c r="H77" s="1"/>
      <c r="I77" s="1"/>
    </row>
    <row r="78" spans="1:9" ht="18.75">
      <c r="A78" s="1" t="s">
        <v>242</v>
      </c>
      <c r="B78" s="1"/>
      <c r="C78" s="1"/>
      <c r="D78" s="1"/>
      <c r="E78" s="1"/>
      <c r="F78" s="1"/>
      <c r="G78" s="66">
        <f>H47</f>
        <v>0</v>
      </c>
      <c r="H78" s="1"/>
      <c r="I78" s="1"/>
    </row>
    <row r="79" spans="1:9" ht="18.75">
      <c r="A79" s="1" t="s">
        <v>256</v>
      </c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 t="s">
        <v>86</v>
      </c>
      <c r="E80" s="1"/>
      <c r="F80" s="1"/>
      <c r="G80" s="76">
        <f>H44</f>
        <v>0</v>
      </c>
      <c r="H80" s="1"/>
      <c r="I80" s="1"/>
    </row>
    <row r="81" spans="1:9" ht="18.75">
      <c r="A81" s="1"/>
      <c r="B81" s="1"/>
      <c r="C81" s="1"/>
      <c r="D81" s="1" t="s">
        <v>87</v>
      </c>
      <c r="E81" s="1"/>
      <c r="F81" s="1"/>
      <c r="G81" s="66">
        <f>H45</f>
        <v>0</v>
      </c>
      <c r="H81" s="1"/>
      <c r="I81" s="1"/>
    </row>
    <row r="82" spans="1:9" ht="18.75">
      <c r="A82" s="1" t="s">
        <v>71</v>
      </c>
      <c r="B82" s="1"/>
      <c r="C82" s="1"/>
      <c r="D82" s="1"/>
      <c r="E82" s="1"/>
      <c r="F82" s="1"/>
      <c r="H82" s="1"/>
      <c r="I82" s="1"/>
    </row>
    <row r="83" spans="1:9" ht="20.25">
      <c r="A83" s="64"/>
      <c r="B83" s="64"/>
      <c r="C83" s="64"/>
      <c r="D83" s="1" t="s">
        <v>188</v>
      </c>
      <c r="E83" s="1"/>
      <c r="F83" s="1" t="s">
        <v>164</v>
      </c>
      <c r="G83" s="72">
        <f>(H12-((H47-1)*H45))/2</f>
        <v>0</v>
      </c>
      <c r="I83" s="64"/>
    </row>
    <row r="84" spans="1:9" ht="20.25">
      <c r="A84" s="64"/>
      <c r="B84" s="64"/>
      <c r="C84" s="64"/>
      <c r="D84" s="1" t="s">
        <v>189</v>
      </c>
      <c r="E84" s="1"/>
      <c r="F84" s="1" t="s">
        <v>165</v>
      </c>
      <c r="G84" s="66">
        <f>((H11-((H46-1)*H44))/2)</f>
        <v>0</v>
      </c>
      <c r="I84" s="64"/>
    </row>
    <row r="85" spans="1:9" ht="18.75">
      <c r="A85" s="1" t="s">
        <v>185</v>
      </c>
      <c r="B85" s="1"/>
      <c r="C85" s="1"/>
      <c r="D85" s="1"/>
      <c r="E85" s="1"/>
      <c r="F85" s="1"/>
      <c r="G85" s="66">
        <f>H55</f>
        <v>0</v>
      </c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</sheetData>
  <sheetProtection password="CEE5" sheet="1" objects="1" scenarios="1"/>
  <mergeCells count="3">
    <mergeCell ref="A2:H2"/>
    <mergeCell ref="A3:H3"/>
    <mergeCell ref="A4:H4"/>
  </mergeCells>
  <printOptions/>
  <pageMargins left="0.984251968503937" right="0.5905511811023623" top="0.984251968503937" bottom="0.984251968503937" header="0.5118110236220472" footer="0.5118110236220472"/>
  <pageSetup orientation="portrait" paperSize="9" scale="84" r:id="rId7"/>
  <rowBreaks count="1" manualBreakCount="1">
    <brk id="40" max="255" man="1"/>
  </rowBreaks>
  <drawing r:id="rId6"/>
  <legacyDrawing r:id="rId5"/>
  <oleObjects>
    <oleObject progId="Equation.3" shapeId="212585" r:id="rId1"/>
    <oleObject progId="Equation.3" shapeId="223246" r:id="rId2"/>
    <oleObject progId="Equation.3" shapeId="159061" r:id="rId3"/>
    <oleObject progId="Equation.3" shapeId="46751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1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4:6" ht="20.25">
      <c r="D1" s="172" t="s">
        <v>273</v>
      </c>
      <c r="E1" s="172"/>
      <c r="F1" s="172"/>
    </row>
    <row r="2" spans="1:9" ht="18.75">
      <c r="A2" s="137" t="s">
        <v>274</v>
      </c>
      <c r="B2" s="137"/>
      <c r="C2" s="137"/>
      <c r="D2" s="137"/>
      <c r="E2" s="137"/>
      <c r="F2" s="137"/>
      <c r="G2" s="137"/>
      <c r="H2" s="137"/>
      <c r="I2" s="137"/>
    </row>
    <row r="3" spans="1:9" ht="18.75">
      <c r="A3" s="137" t="s">
        <v>330</v>
      </c>
      <c r="B3" s="137"/>
      <c r="C3" s="137"/>
      <c r="D3" s="137"/>
      <c r="E3" s="137"/>
      <c r="F3" s="137"/>
      <c r="G3" s="137"/>
      <c r="H3" s="137"/>
      <c r="I3" s="137"/>
    </row>
    <row r="4" spans="2:8" ht="18.75">
      <c r="B4" s="171" t="s">
        <v>505</v>
      </c>
      <c r="C4" s="171"/>
      <c r="D4" s="171"/>
      <c r="E4" s="171"/>
      <c r="F4" s="171"/>
      <c r="G4" s="171"/>
      <c r="H4" s="171"/>
    </row>
    <row r="5" spans="1:9" ht="18.75">
      <c r="A5" s="1" t="s">
        <v>275</v>
      </c>
      <c r="B5" s="180"/>
      <c r="C5" s="180"/>
      <c r="D5" s="180"/>
      <c r="E5" s="180"/>
      <c r="F5" s="181"/>
      <c r="G5" s="128"/>
      <c r="H5" s="128"/>
      <c r="I5" s="128"/>
    </row>
    <row r="6" spans="2:9" ht="18.75">
      <c r="B6" s="137" t="s">
        <v>276</v>
      </c>
      <c r="C6" s="137"/>
      <c r="D6" s="137"/>
      <c r="E6" s="183"/>
      <c r="F6" s="184"/>
      <c r="G6" s="77"/>
      <c r="H6" s="77" t="s">
        <v>51</v>
      </c>
      <c r="I6" s="77"/>
    </row>
    <row r="7" spans="4:6" ht="18.75">
      <c r="D7" s="137" t="s">
        <v>277</v>
      </c>
      <c r="E7" s="137"/>
      <c r="F7" s="108"/>
    </row>
    <row r="8" spans="2:6" ht="18.75">
      <c r="B8" s="19" t="s">
        <v>176</v>
      </c>
      <c r="C8" s="19"/>
      <c r="D8" s="19"/>
      <c r="E8" s="19"/>
      <c r="F8" s="19"/>
    </row>
    <row r="9" spans="1:9" ht="18.75">
      <c r="A9" s="1" t="s">
        <v>177</v>
      </c>
      <c r="D9" s="118">
        <f>Лист7!D71</f>
        <v>0</v>
      </c>
      <c r="E9" s="66"/>
      <c r="F9" s="118"/>
      <c r="G9" s="118"/>
      <c r="H9" s="118"/>
      <c r="I9" s="118"/>
    </row>
    <row r="10" spans="1:9" ht="20.25">
      <c r="A10" s="1" t="s">
        <v>178</v>
      </c>
      <c r="F10" s="2"/>
      <c r="G10" s="2"/>
      <c r="H10" s="66">
        <f>Лист7!G72</f>
        <v>0</v>
      </c>
      <c r="I10" s="2"/>
    </row>
    <row r="11" spans="1:8" ht="18.75">
      <c r="A11" s="1" t="s">
        <v>179</v>
      </c>
      <c r="H11" s="109">
        <f>Лист7!G73</f>
        <v>0</v>
      </c>
    </row>
    <row r="12" spans="1:8" ht="18.75">
      <c r="A12" s="1" t="s">
        <v>190</v>
      </c>
      <c r="H12" s="66">
        <f>Лист7!G74</f>
        <v>0</v>
      </c>
    </row>
    <row r="13" spans="1:8" ht="18.75">
      <c r="A13" s="1" t="s">
        <v>181</v>
      </c>
      <c r="H13" s="110">
        <f>Лист7!G75</f>
        <v>0</v>
      </c>
    </row>
    <row r="14" spans="1:8" ht="18.75">
      <c r="A14" s="1" t="s">
        <v>182</v>
      </c>
      <c r="H14" s="66">
        <f>Лист7!G76</f>
        <v>0</v>
      </c>
    </row>
    <row r="15" spans="1:8" ht="18.75">
      <c r="A15" s="1" t="s">
        <v>183</v>
      </c>
      <c r="H15" s="66">
        <f>Лист7!G77</f>
        <v>0</v>
      </c>
    </row>
    <row r="16" spans="1:8" ht="18.75">
      <c r="A16" s="1" t="s">
        <v>242</v>
      </c>
      <c r="H16" s="110">
        <f>Лист7!G78</f>
        <v>0</v>
      </c>
    </row>
    <row r="17" ht="18.75">
      <c r="A17" s="1" t="s">
        <v>184</v>
      </c>
    </row>
    <row r="18" spans="4:8" ht="18.75">
      <c r="D18" s="1" t="s">
        <v>86</v>
      </c>
      <c r="H18" s="76">
        <f>Лист7!G80</f>
        <v>0</v>
      </c>
    </row>
    <row r="19" spans="4:9" ht="18.75">
      <c r="D19" s="1" t="s">
        <v>87</v>
      </c>
      <c r="H19" s="110">
        <f>Лист7!G81</f>
        <v>0</v>
      </c>
      <c r="I19" s="2"/>
    </row>
    <row r="20" spans="1:8" ht="18.75">
      <c r="A20" s="1" t="s">
        <v>243</v>
      </c>
      <c r="H20" s="111" t="e">
        <f>Лист7!H39</f>
        <v>#DIV/0!</v>
      </c>
    </row>
    <row r="21" ht="18.75">
      <c r="A21" s="1" t="s">
        <v>71</v>
      </c>
    </row>
    <row r="22" spans="4:8" ht="20.25">
      <c r="D22" s="174" t="s">
        <v>281</v>
      </c>
      <c r="E22" s="174"/>
      <c r="F22" s="1" t="s">
        <v>164</v>
      </c>
      <c r="H22" s="66">
        <f>Лист7!G83</f>
        <v>0</v>
      </c>
    </row>
    <row r="23" spans="4:8" ht="20.25">
      <c r="D23" s="182" t="s">
        <v>282</v>
      </c>
      <c r="E23" s="182"/>
      <c r="F23" s="1" t="s">
        <v>165</v>
      </c>
      <c r="H23" s="66">
        <f>Лист7!G84</f>
        <v>0</v>
      </c>
    </row>
    <row r="24" spans="1:8" ht="18.75">
      <c r="A24" s="1" t="s">
        <v>185</v>
      </c>
      <c r="H24" s="66">
        <f>Лист7!G85</f>
        <v>0</v>
      </c>
    </row>
    <row r="25" spans="2:6" ht="18.75">
      <c r="B25" s="19" t="s">
        <v>462</v>
      </c>
      <c r="C25" s="19"/>
      <c r="D25" s="19"/>
      <c r="E25" s="19"/>
      <c r="F25" s="19"/>
    </row>
    <row r="26" spans="1:9" ht="18.75">
      <c r="A26" s="85">
        <v>1</v>
      </c>
      <c r="B26" s="177"/>
      <c r="C26" s="177"/>
      <c r="D26" s="177"/>
      <c r="E26" s="177"/>
      <c r="F26" s="177"/>
      <c r="G26" s="177"/>
      <c r="H26" s="177"/>
      <c r="I26" s="177"/>
    </row>
    <row r="27" spans="2:9" ht="18.75">
      <c r="B27" s="177"/>
      <c r="C27" s="177"/>
      <c r="D27" s="177"/>
      <c r="E27" s="177"/>
      <c r="F27" s="177"/>
      <c r="G27" s="177"/>
      <c r="H27" s="177"/>
      <c r="I27" s="177"/>
    </row>
    <row r="28" spans="2:9" ht="18.75">
      <c r="B28" s="177"/>
      <c r="C28" s="177"/>
      <c r="D28" s="177"/>
      <c r="E28" s="177"/>
      <c r="F28" s="177"/>
      <c r="G28" s="177"/>
      <c r="H28" s="177"/>
      <c r="I28" s="177"/>
    </row>
    <row r="29" spans="1:9" ht="18.75">
      <c r="A29" s="85">
        <v>2</v>
      </c>
      <c r="B29" s="175"/>
      <c r="C29" s="175"/>
      <c r="D29" s="175"/>
      <c r="E29" s="175"/>
      <c r="F29" s="175"/>
      <c r="G29" s="175"/>
      <c r="H29" s="175"/>
      <c r="I29" s="175"/>
    </row>
    <row r="30" spans="2:9" ht="18.75">
      <c r="B30" s="175"/>
      <c r="C30" s="175"/>
      <c r="D30" s="175"/>
      <c r="E30" s="175"/>
      <c r="F30" s="175"/>
      <c r="G30" s="175"/>
      <c r="H30" s="175"/>
      <c r="I30" s="175"/>
    </row>
    <row r="31" spans="2:9" ht="18.75">
      <c r="B31" s="175"/>
      <c r="C31" s="175"/>
      <c r="D31" s="175"/>
      <c r="E31" s="175"/>
      <c r="F31" s="175"/>
      <c r="G31" s="175"/>
      <c r="H31" s="175"/>
      <c r="I31" s="175"/>
    </row>
    <row r="32" spans="1:9" ht="18.75">
      <c r="A32" s="85">
        <v>3</v>
      </c>
      <c r="B32" s="176"/>
      <c r="C32" s="176"/>
      <c r="D32" s="176"/>
      <c r="E32" s="176"/>
      <c r="F32" s="176"/>
      <c r="G32" s="176"/>
      <c r="H32" s="176"/>
      <c r="I32" s="176"/>
    </row>
    <row r="33" spans="2:9" ht="18.75">
      <c r="B33" s="176"/>
      <c r="C33" s="176"/>
      <c r="D33" s="176"/>
      <c r="E33" s="176"/>
      <c r="F33" s="176"/>
      <c r="G33" s="176"/>
      <c r="H33" s="176"/>
      <c r="I33" s="176"/>
    </row>
    <row r="34" spans="2:9" ht="18.75">
      <c r="B34" s="176"/>
      <c r="C34" s="176"/>
      <c r="D34" s="176"/>
      <c r="E34" s="176"/>
      <c r="F34" s="176"/>
      <c r="G34" s="176"/>
      <c r="H34" s="176"/>
      <c r="I34" s="176"/>
    </row>
    <row r="35" spans="1:9" ht="18.75">
      <c r="A35" s="85">
        <v>4</v>
      </c>
      <c r="B35" s="177"/>
      <c r="C35" s="177"/>
      <c r="D35" s="177"/>
      <c r="E35" s="177"/>
      <c r="F35" s="177"/>
      <c r="G35" s="177"/>
      <c r="H35" s="177"/>
      <c r="I35" s="177"/>
    </row>
    <row r="36" spans="2:9" ht="18.75">
      <c r="B36" s="177"/>
      <c r="C36" s="177"/>
      <c r="D36" s="177"/>
      <c r="E36" s="177"/>
      <c r="F36" s="177"/>
      <c r="G36" s="177"/>
      <c r="H36" s="177"/>
      <c r="I36" s="177"/>
    </row>
    <row r="37" spans="2:9" ht="18.75">
      <c r="B37" s="177"/>
      <c r="C37" s="177"/>
      <c r="D37" s="177"/>
      <c r="E37" s="177"/>
      <c r="F37" s="177"/>
      <c r="G37" s="177"/>
      <c r="H37" s="177"/>
      <c r="I37" s="177"/>
    </row>
    <row r="38" spans="1:9" ht="18.75">
      <c r="A38" s="173" t="s">
        <v>278</v>
      </c>
      <c r="B38" s="173"/>
      <c r="D38" s="174" t="s">
        <v>279</v>
      </c>
      <c r="E38" s="174"/>
      <c r="G38" s="54" t="s">
        <v>280</v>
      </c>
      <c r="H38" s="185">
        <f ca="1">TODAY()</f>
        <v>41481</v>
      </c>
      <c r="I38" s="186"/>
    </row>
    <row r="43" ht="18.75">
      <c r="H43" s="81"/>
    </row>
    <row r="50" ht="18.75">
      <c r="H50" s="81"/>
    </row>
    <row r="52" ht="18.75">
      <c r="C52" s="30"/>
    </row>
    <row r="53" spans="1:9" ht="19.5" hidden="1" thickBot="1">
      <c r="A53" s="22"/>
      <c r="B53" s="22"/>
      <c r="C53" s="22"/>
      <c r="D53" s="22"/>
      <c r="E53" s="23"/>
      <c r="F53" s="21"/>
      <c r="G53" s="22"/>
      <c r="H53" s="22"/>
      <c r="I53" s="22"/>
    </row>
    <row r="58" ht="18.75">
      <c r="H58" s="81"/>
    </row>
    <row r="65" ht="18.75">
      <c r="H65" s="81"/>
    </row>
    <row r="71" ht="18.75">
      <c r="H71" s="81"/>
    </row>
    <row r="73" ht="18.75">
      <c r="D73" s="30"/>
    </row>
    <row r="74" spans="1:9" ht="19.5" hidden="1" thickBot="1">
      <c r="A74" s="22"/>
      <c r="B74" s="22"/>
      <c r="C74" s="22"/>
      <c r="D74" s="22"/>
      <c r="E74" s="23"/>
      <c r="F74" s="21"/>
      <c r="G74" s="22"/>
      <c r="H74" s="22"/>
      <c r="I74" s="22"/>
    </row>
    <row r="81" ht="18.75">
      <c r="H81" s="81"/>
    </row>
    <row r="86" spans="6:8" ht="18.75">
      <c r="F86" s="20"/>
      <c r="H86" s="81"/>
    </row>
    <row r="92" ht="18.75">
      <c r="H92" s="81"/>
    </row>
    <row r="94" ht="18.75">
      <c r="E94" s="30"/>
    </row>
    <row r="95" spans="1:9" ht="19.5" hidden="1" thickBot="1">
      <c r="A95" s="22"/>
      <c r="B95" s="22"/>
      <c r="C95" s="22"/>
      <c r="D95" s="22"/>
      <c r="E95" s="23"/>
      <c r="F95" s="21"/>
      <c r="G95" s="22"/>
      <c r="H95" s="22"/>
      <c r="I95" s="22"/>
    </row>
    <row r="102" ht="18.75">
      <c r="H102" s="81"/>
    </row>
    <row r="106" ht="18.75">
      <c r="H106" s="81"/>
    </row>
    <row r="112" ht="18.75">
      <c r="H112" s="81"/>
    </row>
    <row r="114" spans="1:9" ht="18.75">
      <c r="A114" s="2"/>
      <c r="B114" s="2"/>
      <c r="C114" s="2"/>
      <c r="D114" s="2"/>
      <c r="E114" s="2"/>
      <c r="F114" s="82"/>
      <c r="G114" s="2"/>
      <c r="H114" s="2"/>
      <c r="I114" s="2"/>
    </row>
    <row r="115" spans="1:9" ht="19.5" hidden="1" thickBot="1">
      <c r="A115" s="22"/>
      <c r="B115" s="22"/>
      <c r="C115" s="22"/>
      <c r="D115" s="22"/>
      <c r="E115" s="23"/>
      <c r="F115" s="21"/>
      <c r="G115" s="22"/>
      <c r="H115" s="22"/>
      <c r="I115" s="22"/>
    </row>
    <row r="125" ht="18.75">
      <c r="H125" s="81"/>
    </row>
    <row r="134" ht="18.75">
      <c r="H134" s="81"/>
    </row>
    <row r="140" ht="18.75">
      <c r="H140" s="81"/>
    </row>
    <row r="142" spans="1:9" ht="18.75">
      <c r="A142" s="2"/>
      <c r="B142" s="2"/>
      <c r="C142" s="2"/>
      <c r="D142" s="2"/>
      <c r="E142" s="2"/>
      <c r="G142" s="82"/>
      <c r="H142" s="2"/>
      <c r="I142" s="2"/>
    </row>
    <row r="143" spans="1:9" ht="19.5" hidden="1" thickBot="1">
      <c r="A143" s="22"/>
      <c r="B143" s="22"/>
      <c r="C143" s="22"/>
      <c r="D143" s="22"/>
      <c r="E143" s="23"/>
      <c r="F143" s="21"/>
      <c r="G143" s="22"/>
      <c r="H143" s="22"/>
      <c r="I143" s="22"/>
    </row>
    <row r="153" ht="18.75">
      <c r="H153" s="81"/>
    </row>
    <row r="159" ht="18.75">
      <c r="H159" s="81"/>
    </row>
    <row r="165" ht="18.75">
      <c r="H165" s="81"/>
    </row>
    <row r="167" spans="1:9" ht="18.75">
      <c r="A167" s="2"/>
      <c r="B167" s="2"/>
      <c r="C167" s="2"/>
      <c r="D167" s="2"/>
      <c r="E167" s="2"/>
      <c r="H167" s="82"/>
      <c r="I167" s="2"/>
    </row>
    <row r="168" spans="1:9" ht="19.5" hidden="1" thickBot="1">
      <c r="A168" s="22"/>
      <c r="B168" s="22"/>
      <c r="C168" s="22"/>
      <c r="D168" s="22"/>
      <c r="E168" s="23"/>
      <c r="F168" s="21"/>
      <c r="G168" s="22"/>
      <c r="H168" s="22"/>
      <c r="I168" s="22"/>
    </row>
    <row r="175" ht="18.75">
      <c r="H175" s="81"/>
    </row>
    <row r="181" ht="18.75">
      <c r="H181" s="81"/>
    </row>
    <row r="187" ht="18.75">
      <c r="H187" s="81"/>
    </row>
    <row r="189" spans="1:9" ht="18.75">
      <c r="A189" s="2"/>
      <c r="B189" s="2"/>
      <c r="C189" s="2"/>
      <c r="D189" s="2"/>
      <c r="E189" s="2"/>
      <c r="I189" s="82"/>
    </row>
    <row r="190" spans="1:9" ht="19.5" hidden="1" thickBot="1">
      <c r="A190" s="2"/>
      <c r="B190" s="22"/>
      <c r="C190" s="22"/>
      <c r="D190" s="22"/>
      <c r="E190" s="23"/>
      <c r="F190" s="21"/>
      <c r="G190" s="22"/>
      <c r="H190" s="22"/>
      <c r="I190" s="22"/>
    </row>
    <row r="191" ht="18.75">
      <c r="A191" s="82"/>
    </row>
  </sheetData>
  <sheetProtection password="CEE5" sheet="1" objects="1" scenarios="1"/>
  <mergeCells count="17">
    <mergeCell ref="B5:F5"/>
    <mergeCell ref="D1:F1"/>
    <mergeCell ref="A2:I2"/>
    <mergeCell ref="A3:I3"/>
    <mergeCell ref="B4:H4"/>
    <mergeCell ref="B6:D6"/>
    <mergeCell ref="E6:F6"/>
    <mergeCell ref="D7:E7"/>
    <mergeCell ref="D22:E22"/>
    <mergeCell ref="B35:I37"/>
    <mergeCell ref="A38:B38"/>
    <mergeCell ref="D38:E38"/>
    <mergeCell ref="D23:E23"/>
    <mergeCell ref="B26:I28"/>
    <mergeCell ref="B29:I31"/>
    <mergeCell ref="B32:I34"/>
    <mergeCell ref="H38:I3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СПГУВК, МАНЭБ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Расчёт искусственного общего освещения помещений</dc:title>
  <dc:subject>БЖД, ОТ</dc:subject>
  <dc:creator>Эдуард Гомзиков</dc:creator>
  <cp:keywords/>
  <dc:description/>
  <cp:lastModifiedBy>Oleg</cp:lastModifiedBy>
  <cp:lastPrinted>2008-10-12T07:48:35Z</cp:lastPrinted>
  <dcterms:created xsi:type="dcterms:W3CDTF">2000-10-17T16:48:22Z</dcterms:created>
  <cp:category>Практическая работа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