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Диаграмма" sheetId="5" r:id="rId5"/>
    <sheet name="Лист5" sheetId="6" r:id="rId6"/>
  </sheets>
  <definedNames>
    <definedName name="_xlnm.Print_Area" localSheetId="0">'Лист1'!$A$1:$I$123</definedName>
    <definedName name="_xlnm.Print_Area" localSheetId="1">'Лист2'!$A$1:$I$61</definedName>
    <definedName name="_xlnm.Print_Area" localSheetId="2">'Лист3'!$A$1:$J$45</definedName>
    <definedName name="_xlnm.Print_Area" localSheetId="3">'Лист4'!$A$1:$J$85</definedName>
    <definedName name="_xlnm.Print_Area" localSheetId="5">'Лист5'!$A$1:$I$42</definedName>
  </definedNames>
  <calcPr fullCalcOnLoad="1"/>
</workbook>
</file>

<file path=xl/sharedStrings.xml><?xml version="1.0" encoding="utf-8"?>
<sst xmlns="http://schemas.openxmlformats.org/spreadsheetml/2006/main" count="397" uniqueCount="308">
  <si>
    <t>жающим факторам ЧС, сохраняя эксплуатационные функции.</t>
  </si>
  <si>
    <t xml:space="preserve">   Если предусмотреть мероприятия по повышению устойчивости </t>
  </si>
  <si>
    <t>объектов, то можно предотвратить опасные последствия или умень-</t>
  </si>
  <si>
    <t xml:space="preserve">   Для этого необходимо выявить и оценить наиболее слабые, неустой-</t>
  </si>
  <si>
    <t>чивые объекты и элементы.</t>
  </si>
  <si>
    <t>сферического слоя распространяется во все стороны от места взрыва.</t>
  </si>
  <si>
    <t xml:space="preserve">   Образовавшийся слой сжатого воздуха называется фазой сжатия-С,</t>
  </si>
  <si>
    <r>
      <t>между максимальным давлением взрыва Р</t>
    </r>
    <r>
      <rPr>
        <vertAlign val="subscript"/>
        <sz val="14"/>
        <rFont val="Times New Roman Cyr"/>
        <family val="1"/>
      </rPr>
      <t>ф</t>
    </r>
    <r>
      <rPr>
        <sz val="14"/>
        <rFont val="Times New Roman Cyr"/>
        <family val="1"/>
      </rPr>
      <t xml:space="preserve"> и нормальным атмосфер-</t>
    </r>
  </si>
  <si>
    <r>
      <t>ным давлением Р</t>
    </r>
    <r>
      <rPr>
        <vertAlign val="subscript"/>
        <sz val="14"/>
        <rFont val="Times New Roman Cyr"/>
        <family val="1"/>
      </rPr>
      <t>атм.</t>
    </r>
    <r>
      <rPr>
        <sz val="14"/>
        <rFont val="Times New Roman Cyr"/>
        <family val="1"/>
      </rPr>
      <t>.</t>
    </r>
  </si>
  <si>
    <t>обусловлено их удалением от места взрыва.</t>
  </si>
  <si>
    <r>
      <t xml:space="preserve">   Величиной Р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 xml:space="preserve"> определяется характер разрушений объектов, что</t>
    </r>
  </si>
  <si>
    <t xml:space="preserve">   Разрушение объектов ударной волной делят на четыре степени:</t>
  </si>
  <si>
    <t>слабые, средние, сильные и полные.</t>
  </si>
  <si>
    <t xml:space="preserve">   При сильных и полных разрушениях объекты восстановлению не</t>
  </si>
  <si>
    <t>подлежат.</t>
  </si>
  <si>
    <t xml:space="preserve">   При рассмотрении особенностей взрыва выделяют три зоны.</t>
  </si>
  <si>
    <t xml:space="preserve">    распространения волны составляет несколько тысяч метров</t>
  </si>
  <si>
    <t xml:space="preserve">    Радиус зоны определяется зависимостью</t>
  </si>
  <si>
    <t xml:space="preserve">    где</t>
  </si>
  <si>
    <r>
      <t>R</t>
    </r>
    <r>
      <rPr>
        <vertAlign val="subscript"/>
        <sz val="12"/>
        <rFont val="Times New Roman Cyr"/>
        <family val="1"/>
      </rPr>
      <t>бр</t>
    </r>
    <r>
      <rPr>
        <sz val="12"/>
        <rFont val="Times New Roman Cyr"/>
        <family val="1"/>
      </rPr>
      <t xml:space="preserve"> - радиус первой зоны, м;</t>
    </r>
  </si>
  <si>
    <t>ному разрушению объектов.</t>
  </si>
  <si>
    <t>полному разрушению объектов.</t>
  </si>
  <si>
    <t xml:space="preserve">    (зона "огненного" шара).</t>
  </si>
  <si>
    <t xml:space="preserve">   Радиус поражения в этой зоне:</t>
  </si>
  <si>
    <t xml:space="preserve">   Избыточное давление равно 300кП, что также ведёт к пол-</t>
  </si>
  <si>
    <t xml:space="preserve">   Избыточное давление во фронте ударной волны обусловле-</t>
  </si>
  <si>
    <t xml:space="preserve">   При</t>
  </si>
  <si>
    <t>избыточное давление(кПа) рассчитывается по</t>
  </si>
  <si>
    <t>зависимости:</t>
  </si>
  <si>
    <t xml:space="preserve">  а если</t>
  </si>
  <si>
    <t xml:space="preserve">    то</t>
  </si>
  <si>
    <t>(1.1.)</t>
  </si>
  <si>
    <t>(1.2.)</t>
  </si>
  <si>
    <t>(1.3.)</t>
  </si>
  <si>
    <t>(1.4.)</t>
  </si>
  <si>
    <t>(1.5.)</t>
  </si>
  <si>
    <t>(1.6.)</t>
  </si>
  <si>
    <t>Расстояние от места взрыва до объекта R, м</t>
  </si>
  <si>
    <r>
      <t>Радиус зоны бризантного действия взрыва R</t>
    </r>
    <r>
      <rPr>
        <vertAlign val="subscript"/>
        <sz val="14"/>
        <rFont val="Times New Roman Cyr"/>
        <family val="1"/>
      </rPr>
      <t>бр</t>
    </r>
  </si>
  <si>
    <t>Коэффициент, учитывающий изменение избы-</t>
  </si>
  <si>
    <t xml:space="preserve">Избыточное давление при   </t>
  </si>
  <si>
    <t>Наименование объекта</t>
  </si>
  <si>
    <t>Количество топливно-воздушной смеси Q, т</t>
  </si>
  <si>
    <r>
      <t>Радиус зоны действия продуктов взрыва R</t>
    </r>
    <r>
      <rPr>
        <vertAlign val="subscript"/>
        <sz val="14"/>
        <rFont val="Times New Roman Cyr"/>
        <family val="1"/>
      </rPr>
      <t>2</t>
    </r>
    <r>
      <rPr>
        <sz val="14"/>
        <rFont val="Times New Roman Cyr"/>
        <family val="1"/>
      </rPr>
      <t>, м</t>
    </r>
  </si>
  <si>
    <t>&gt;2</t>
  </si>
  <si>
    <r>
      <t>Р</t>
    </r>
    <r>
      <rPr>
        <b/>
        <vertAlign val="subscript"/>
        <sz val="12"/>
        <rFont val="Times New Roman Cyr"/>
        <family val="1"/>
      </rPr>
      <t>изб.</t>
    </r>
    <r>
      <rPr>
        <b/>
        <sz val="12"/>
        <rFont val="Times New Roman Cyr"/>
        <family val="1"/>
      </rPr>
      <t>,кПа</t>
    </r>
  </si>
  <si>
    <t>R, м</t>
  </si>
  <si>
    <t>Таблица 1</t>
  </si>
  <si>
    <t>Таблица 2</t>
  </si>
  <si>
    <t>Таблица 3</t>
  </si>
  <si>
    <t>Люди не защищены от действия ударной волны, т.е.</t>
  </si>
  <si>
    <t>поражения - лёгкая, средней тяжести, тяжёлая,</t>
  </si>
  <si>
    <t>Степень раз</t>
  </si>
  <si>
    <t>рушения</t>
  </si>
  <si>
    <t>Слабое</t>
  </si>
  <si>
    <t xml:space="preserve">                    Виды травм </t>
  </si>
  <si>
    <t>Лёгкие</t>
  </si>
  <si>
    <t>Средние</t>
  </si>
  <si>
    <t>Тяжёлые</t>
  </si>
  <si>
    <t>Среднее</t>
  </si>
  <si>
    <t>Сильное</t>
  </si>
  <si>
    <t>Полное</t>
  </si>
  <si>
    <t xml:space="preserve">     -</t>
  </si>
  <si>
    <t>Механический цех</t>
  </si>
  <si>
    <t>Здание промышленное</t>
  </si>
  <si>
    <t>Сборочные стенды</t>
  </si>
  <si>
    <t>Крановое оборудование</t>
  </si>
  <si>
    <r>
      <t>(для зданий при Р</t>
    </r>
    <r>
      <rPr>
        <vertAlign val="subscript"/>
        <sz val="12"/>
        <rFont val="Times New Roman Cyr"/>
        <family val="1"/>
      </rPr>
      <t>изб</t>
    </r>
    <r>
      <rPr>
        <sz val="12"/>
        <rFont val="Times New Roman Cyr"/>
        <family val="1"/>
      </rPr>
      <t>&gt;50кПа</t>
    </r>
  </si>
  <si>
    <t>Количество пострадавших людей и виды травм при разрушении зданий, чел.</t>
  </si>
  <si>
    <t>Вычислительный центр</t>
  </si>
  <si>
    <t>Здание административное</t>
  </si>
  <si>
    <t>Кабель наземный</t>
  </si>
  <si>
    <t>Вычислительная техника</t>
  </si>
  <si>
    <t>Пульты управления</t>
  </si>
  <si>
    <t>Вентиляционная установка</t>
  </si>
  <si>
    <t>3. Варианты заданий</t>
  </si>
  <si>
    <t>Количество людей на объекте Р, чел.</t>
  </si>
  <si>
    <t>Слабые</t>
  </si>
  <si>
    <t>Сильные</t>
  </si>
  <si>
    <t>Q, т</t>
  </si>
  <si>
    <t>Р, чел.</t>
  </si>
  <si>
    <t>20-30</t>
  </si>
  <si>
    <t>30-40</t>
  </si>
  <si>
    <t>Сварочные агрегаты</t>
  </si>
  <si>
    <t>&gt;60</t>
  </si>
  <si>
    <t>10--20</t>
  </si>
  <si>
    <t>10--30</t>
  </si>
  <si>
    <t>Жилой дом</t>
  </si>
  <si>
    <t>Здание жилое</t>
  </si>
  <si>
    <t>Трубопроводы</t>
  </si>
  <si>
    <t>Антенные устройства</t>
  </si>
  <si>
    <t>20-40</t>
  </si>
  <si>
    <t>Ремонтный цех</t>
  </si>
  <si>
    <t>3.1. Исходные данные</t>
  </si>
  <si>
    <t>№</t>
  </si>
  <si>
    <t>Вариант</t>
  </si>
  <si>
    <t>Перегрузочный участок</t>
  </si>
  <si>
    <t>Помещение АТС</t>
  </si>
  <si>
    <t>Корпусно-сварочный цех</t>
  </si>
  <si>
    <t>Электроремонтный цех</t>
  </si>
  <si>
    <t>Номера элементов</t>
  </si>
  <si>
    <t>3.2. Справочные данные</t>
  </si>
  <si>
    <r>
      <t>Степени разрушений элементов объекта от избыточных давлений Р</t>
    </r>
    <r>
      <rPr>
        <vertAlign val="subscript"/>
        <sz val="12"/>
        <rFont val="Times New Roman Cyr"/>
        <family val="1"/>
      </rPr>
      <t>изб</t>
    </r>
    <r>
      <rPr>
        <sz val="12"/>
        <rFont val="Times New Roman Cyr"/>
        <family val="1"/>
      </rPr>
      <t>,кПа</t>
    </r>
  </si>
  <si>
    <t xml:space="preserve">         Наименование элементов</t>
  </si>
  <si>
    <r>
      <t>Степени разрушений при Р</t>
    </r>
    <r>
      <rPr>
        <vertAlign val="subscript"/>
        <sz val="9"/>
        <rFont val="Times New Roman Cyr"/>
        <family val="1"/>
      </rPr>
      <t>изб</t>
    </r>
    <r>
      <rPr>
        <sz val="9"/>
        <rFont val="Times New Roman Cyr"/>
        <family val="1"/>
      </rPr>
      <t>,кПа</t>
    </r>
  </si>
  <si>
    <t xml:space="preserve">Трансформаторная </t>
  </si>
  <si>
    <t>Автомашины грузовые</t>
  </si>
  <si>
    <t>Станки по металлу</t>
  </si>
  <si>
    <t>Подъёмные краны</t>
  </si>
  <si>
    <t xml:space="preserve">Сварочные стенды </t>
  </si>
  <si>
    <t>Монтажные стенды</t>
  </si>
  <si>
    <t>Измерительные приборы</t>
  </si>
  <si>
    <t xml:space="preserve"> Электростенд</t>
  </si>
  <si>
    <t>Воздушные линии связи</t>
  </si>
  <si>
    <t>Трансформатор</t>
  </si>
  <si>
    <t>Электрогенератор</t>
  </si>
  <si>
    <t>Камеры для окраски</t>
  </si>
  <si>
    <t>Резервуары ГСМ</t>
  </si>
  <si>
    <t>20-50</t>
  </si>
  <si>
    <t>Степени поражения незащищённых людей ударной волной</t>
  </si>
  <si>
    <t>Избыточное давление, кПа</t>
  </si>
  <si>
    <t>Поражения, травмы</t>
  </si>
  <si>
    <t>лёгкие</t>
  </si>
  <si>
    <t>средние</t>
  </si>
  <si>
    <t>тяжёлые</t>
  </si>
  <si>
    <t>&gt;100</t>
  </si>
  <si>
    <t>1, 6, 7, 8, 10</t>
  </si>
  <si>
    <t>2, 13, 14, 16, 18</t>
  </si>
  <si>
    <t>3, 4, 14, 15, 20</t>
  </si>
  <si>
    <t>1, 6, 8, 12, 15</t>
  </si>
  <si>
    <t>2, 4, 5, 9, 25</t>
  </si>
  <si>
    <t>2, 14, 20, 21, 23</t>
  </si>
  <si>
    <t>1, 7, 8, 11, 12</t>
  </si>
  <si>
    <t>1, 12, 16, 17, 19</t>
  </si>
  <si>
    <t xml:space="preserve">     Степень разрушения -</t>
  </si>
  <si>
    <t>крайне тяжёлая(см. Лист3, таблица 3) -</t>
  </si>
  <si>
    <t xml:space="preserve">  -</t>
  </si>
  <si>
    <t>точного давления от расстояния</t>
  </si>
  <si>
    <t>Текущее расстояние от взрыва до объекта R,м</t>
  </si>
  <si>
    <t>тяжёлые -</t>
  </si>
  <si>
    <t xml:space="preserve">   В этой зоне избыточное давление равно 1200кП, что ведёт к </t>
  </si>
  <si>
    <r>
      <t xml:space="preserve">  Неизвестный радиус поражения R</t>
    </r>
    <r>
      <rPr>
        <vertAlign val="subscript"/>
        <sz val="14"/>
        <rFont val="Times New Roman Cyr"/>
        <family val="1"/>
      </rPr>
      <t>п2</t>
    </r>
    <r>
      <rPr>
        <sz val="14"/>
        <rFont val="Times New Roman Cyr"/>
        <family val="1"/>
      </rPr>
      <t xml:space="preserve"> при известных значениях коли-</t>
    </r>
  </si>
  <si>
    <r>
      <t>чества топлива Q</t>
    </r>
    <r>
      <rPr>
        <vertAlign val="subscript"/>
        <sz val="14"/>
        <rFont val="Times New Roman Cyr"/>
        <family val="1"/>
      </rPr>
      <t>1</t>
    </r>
    <r>
      <rPr>
        <sz val="14"/>
        <rFont val="Times New Roman Cyr"/>
        <family val="1"/>
      </rPr>
      <t xml:space="preserve"> и Q</t>
    </r>
    <r>
      <rPr>
        <vertAlign val="subscript"/>
        <sz val="14"/>
        <rFont val="Times New Roman Cyr"/>
        <family val="1"/>
      </rPr>
      <t>2</t>
    </r>
    <r>
      <rPr>
        <sz val="14"/>
        <rFont val="Times New Roman Cyr"/>
        <family val="1"/>
      </rPr>
      <t xml:space="preserve"> можно определить по формуле закона подобия</t>
    </r>
  </si>
  <si>
    <t>при взрывах:</t>
  </si>
  <si>
    <t>(1.7.)</t>
  </si>
  <si>
    <r>
      <t xml:space="preserve">  Радиус поражения R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 xml:space="preserve"> - есть расстояние от центра взрыва до зон,</t>
    </r>
  </si>
  <si>
    <t xml:space="preserve">в пределах которых объект подвергается избыточным давлениям во </t>
  </si>
  <si>
    <t>фронте ударной волны, соответствующим слабым, средним, сильным</t>
  </si>
  <si>
    <t>и полным разрушениям.</t>
  </si>
  <si>
    <t>ваемый объект не устойчив.</t>
  </si>
  <si>
    <t>но расстоянием до объекта и зависит от коэффициента</t>
  </si>
  <si>
    <t xml:space="preserve">    за секунду. В этой зоне происходит дробление материалов.</t>
  </si>
  <si>
    <t>Наименование объекта и</t>
  </si>
  <si>
    <t>его элементов</t>
  </si>
  <si>
    <t>Предел устойчивости</t>
  </si>
  <si>
    <t>Устойчивость</t>
  </si>
  <si>
    <t>элементов, кПа</t>
  </si>
  <si>
    <t>объекта, кПа</t>
  </si>
  <si>
    <t>Степень разрушения здания</t>
  </si>
  <si>
    <t>Избыточное давление</t>
  </si>
  <si>
    <t>кПа</t>
  </si>
  <si>
    <r>
      <t xml:space="preserve">  </t>
    </r>
    <r>
      <rPr>
        <sz val="12"/>
        <rFont val="Times New Roman Cyr"/>
        <family val="1"/>
      </rPr>
      <t>разрушения</t>
    </r>
    <r>
      <rPr>
        <b/>
        <sz val="12"/>
        <rFont val="Times New Roman Cyr"/>
        <family val="1"/>
      </rPr>
      <t xml:space="preserve"> - полные)</t>
    </r>
  </si>
  <si>
    <t>Объект устойчив или не устойчив:</t>
  </si>
  <si>
    <t>Расстояние от места взрыва, при котором избыточное</t>
  </si>
  <si>
    <t xml:space="preserve">давление будет безопасным для человека (10 кПа) - </t>
  </si>
  <si>
    <t xml:space="preserve">давление приведёт к летальному исходу (100 кПа) - </t>
  </si>
  <si>
    <t>Травмы:</t>
  </si>
  <si>
    <t>и степени поражения человека</t>
  </si>
  <si>
    <t>Примечание к таблице 1</t>
  </si>
  <si>
    <t xml:space="preserve">          Таблица 3</t>
  </si>
  <si>
    <t>(по данным таблицы 3)</t>
  </si>
  <si>
    <t xml:space="preserve">   Объекты делят на элементы: станки, сварочные агрегаты и т. п.</t>
  </si>
  <si>
    <t xml:space="preserve"> 1. По указанию преподавателя выбрать вариант задания (Лист 3). </t>
  </si>
  <si>
    <t xml:space="preserve"> 2. Ввести в таблицу 1 (Лист 4) наименование объекта и его элементов.</t>
  </si>
  <si>
    <t xml:space="preserve">  5. Избыточное давление, рассчитанное по программе, записать в</t>
  </si>
  <si>
    <t xml:space="preserve">  6. Подготовить данные для определения радиусов поражения. </t>
  </si>
  <si>
    <t>радиусов поражения от избыточного давления.</t>
  </si>
  <si>
    <t xml:space="preserve">давление приведёт к летальному исходу (100 кПа). </t>
  </si>
  <si>
    <t>а) Расстояние от места взрыва, при котором избыточное</t>
  </si>
  <si>
    <t>б) Расстояние от места взрыва, при котором избыточное</t>
  </si>
  <si>
    <r>
      <t>Радиус зоны действия продуктов и осколков взрыва R</t>
    </r>
    <r>
      <rPr>
        <b/>
        <vertAlign val="subscript"/>
        <sz val="12"/>
        <rFont val="Times New Roman Cyr"/>
        <family val="1"/>
      </rPr>
      <t>2</t>
    </r>
    <r>
      <rPr>
        <b/>
        <sz val="12"/>
        <rFont val="Times New Roman Cyr"/>
        <family val="1"/>
      </rPr>
      <t>, м</t>
    </r>
  </si>
  <si>
    <t xml:space="preserve">  7. По данным таблицы 3 (Лист 3) проставить степень поражения</t>
  </si>
  <si>
    <t>людей ударной волной на территории объекта.</t>
  </si>
  <si>
    <t>людей в зданиях.</t>
  </si>
  <si>
    <t xml:space="preserve">  8. По диаграмме 1 найти: </t>
  </si>
  <si>
    <t>находятся на территории объекта. Проставить степень</t>
  </si>
  <si>
    <t xml:space="preserve">   Под устойчивостью объектов экономики понимают их способность</t>
  </si>
  <si>
    <t>приятий в условиях воздействия поражающих факторов ЧС.</t>
  </si>
  <si>
    <t>осуществлять перевозки, функционирование промышленных пред-</t>
  </si>
  <si>
    <t xml:space="preserve">   В данном разделе рассматривается действие взрывной волны.</t>
  </si>
  <si>
    <t xml:space="preserve">   Под объектами экономики понимают жилые и производственные</t>
  </si>
  <si>
    <t>здания, сооружения, цеха, транспортные средства и др.</t>
  </si>
  <si>
    <t>"Устойчивость объектов при взрыве взрывоопасных веществ"</t>
  </si>
  <si>
    <t>Практическая работа по БЖД на ПК</t>
  </si>
  <si>
    <t>Цель работы.</t>
  </si>
  <si>
    <t>а зона пониженного давления - фазой разряжения Р (рис. 1).</t>
  </si>
  <si>
    <t>Изучить особенности взрыва взрывоопасных веществ</t>
  </si>
  <si>
    <t>шить нанесённый ущерб от аварий и катастроф.</t>
  </si>
  <si>
    <t>ляется по программе в зависимости от коэффициента</t>
  </si>
  <si>
    <t xml:space="preserve">давление будет малоопасным для человека (10 кПа). </t>
  </si>
  <si>
    <t>Методические указания формируются после распечатки Листов 1, 2, 3.</t>
  </si>
  <si>
    <t>1. Порядок выполнения работы</t>
  </si>
  <si>
    <t>4. Оценка устойчивости объекта от ударной волны</t>
  </si>
  <si>
    <t>4.1. Определение пределов устойчивости элементов и объекта</t>
  </si>
  <si>
    <t xml:space="preserve">   4.2. Исходные данные</t>
  </si>
  <si>
    <t xml:space="preserve">   4.3. Расчёт избыточного давления</t>
  </si>
  <si>
    <t xml:space="preserve">  4.4. Данные для определение радиусов поражения  </t>
  </si>
  <si>
    <t>4.5. Степень поражения людей ударной волной</t>
  </si>
  <si>
    <t xml:space="preserve">4.6. Количество травмированных людей в зданиях </t>
  </si>
  <si>
    <t xml:space="preserve">            Таблица 2</t>
  </si>
  <si>
    <t>Таблица данных для построения Диаграммы 1</t>
  </si>
  <si>
    <t>(зона 3)</t>
  </si>
  <si>
    <t xml:space="preserve">  9. В п. 4.6. программы проставить количество травмированных </t>
  </si>
  <si>
    <t xml:space="preserve">газов; понятие избыточного давления взрыва, зоны </t>
  </si>
  <si>
    <t>Контрольные вопросы по работе</t>
  </si>
  <si>
    <t xml:space="preserve">9. Оценка устойчивости объекта. </t>
  </si>
  <si>
    <t xml:space="preserve">  2. Понятие избыточного давления взрыва.</t>
  </si>
  <si>
    <t xml:space="preserve">  3. Фазы распространения ударной волны.</t>
  </si>
  <si>
    <t xml:space="preserve">  4. Привести пример объекта и его элементов.</t>
  </si>
  <si>
    <t xml:space="preserve">  5. Определение пределов устойчивости </t>
  </si>
  <si>
    <t xml:space="preserve">  элементов и объекта.</t>
  </si>
  <si>
    <t xml:space="preserve">  6. Разрушения, при которых объекты</t>
  </si>
  <si>
    <t xml:space="preserve">  могут быть восстановлены.</t>
  </si>
  <si>
    <t xml:space="preserve">  7. Зоны действия взрыва ВОВ. </t>
  </si>
  <si>
    <t xml:space="preserve">8. Понятие радиуса поражения. </t>
  </si>
  <si>
    <t xml:space="preserve">  10. Ответить на несколько контрольных вопросов (Лист 1).</t>
  </si>
  <si>
    <t>Q   - количество топливно-воздушной смеси (ТВС), т.</t>
  </si>
  <si>
    <t>зоны взрыва.</t>
  </si>
  <si>
    <t xml:space="preserve">  1. Привести примеры ВОВ.</t>
  </si>
  <si>
    <t>10. Назвать величину малоопасного</t>
  </si>
  <si>
    <t>для человека избыточного давления.</t>
  </si>
  <si>
    <t>11. Назвать величину смертельного</t>
  </si>
  <si>
    <t xml:space="preserve">12. Определение ударной волны </t>
  </si>
  <si>
    <t>и радиуса поражения при взрыве.</t>
  </si>
  <si>
    <t>13. Назвать фазы взрыва.</t>
  </si>
  <si>
    <t>14. Характеристика бризантной</t>
  </si>
  <si>
    <t xml:space="preserve">действия взрыва, степени разрушений, метод опре- </t>
  </si>
  <si>
    <t xml:space="preserve">деления устойчивости объектов экономики и </t>
  </si>
  <si>
    <t>возможные потери людей.</t>
  </si>
  <si>
    <t xml:space="preserve">  3. Записать в таблицу 1(Лист 4) предел устойчивости элементов - как</t>
  </si>
  <si>
    <t>При взрывах хранилищ с топливом, резервуаров с горючим и др.</t>
  </si>
  <si>
    <t>ударная волна несёт значительные разрушения и гибель людей.</t>
  </si>
  <si>
    <r>
      <t xml:space="preserve">  Предел устойчивости объекта Р</t>
    </r>
    <r>
      <rPr>
        <i/>
        <vertAlign val="subscript"/>
        <sz val="14"/>
        <rFont val="Times New Roman Cyr"/>
        <family val="1"/>
      </rPr>
      <t>уст</t>
    </r>
    <r>
      <rPr>
        <i/>
        <sz val="14"/>
        <rFont val="Times New Roman Cyr"/>
        <family val="1"/>
      </rPr>
      <t xml:space="preserve"> сравнивается с ожидаемым из- </t>
    </r>
  </si>
  <si>
    <r>
      <t>быточным давлением от взрыва Р</t>
    </r>
    <r>
      <rPr>
        <i/>
        <vertAlign val="subscript"/>
        <sz val="14"/>
        <rFont val="Times New Roman Cyr"/>
        <family val="1"/>
      </rPr>
      <t>изб</t>
    </r>
    <r>
      <rPr>
        <i/>
        <sz val="14"/>
        <rFont val="Times New Roman Cyr"/>
        <family val="1"/>
      </rPr>
      <t xml:space="preserve"> и, если Р</t>
    </r>
    <r>
      <rPr>
        <i/>
        <vertAlign val="subscript"/>
        <sz val="14"/>
        <rFont val="Times New Roman Cyr"/>
        <family val="1"/>
      </rPr>
      <t>уст</t>
    </r>
    <r>
      <rPr>
        <i/>
        <sz val="14"/>
        <rFont val="Times New Roman Cyr"/>
        <family val="1"/>
      </rPr>
      <t xml:space="preserve"> &lt; Р</t>
    </r>
    <r>
      <rPr>
        <i/>
        <vertAlign val="subscript"/>
        <sz val="14"/>
        <rFont val="Times New Roman Cyr"/>
        <family val="1"/>
      </rPr>
      <t>изб</t>
    </r>
    <r>
      <rPr>
        <i/>
        <sz val="14"/>
        <rFont val="Times New Roman Cyr"/>
        <family val="1"/>
      </rPr>
      <t>, то рассматри-</t>
    </r>
  </si>
  <si>
    <t>Отчёт</t>
  </si>
  <si>
    <t>Практическая работа по БЖД</t>
  </si>
  <si>
    <t>Ф.И.О.</t>
  </si>
  <si>
    <t>Учебная группа</t>
  </si>
  <si>
    <t xml:space="preserve">  Предел устойчивости объекта, кПа</t>
  </si>
  <si>
    <t xml:space="preserve">  Избыточное давление взрыва при заданном</t>
  </si>
  <si>
    <t xml:space="preserve">  расстоянии </t>
  </si>
  <si>
    <t>м от места взрыва до объекта</t>
  </si>
  <si>
    <t xml:space="preserve">  Оценка устойчивости объекта (устойчив, не устойчив)</t>
  </si>
  <si>
    <t xml:space="preserve">  Степень поражения людей, находящихся на</t>
  </si>
  <si>
    <t xml:space="preserve">  территории объекта</t>
  </si>
  <si>
    <t xml:space="preserve">  Расстояние (м) от места взрыва до человека, при</t>
  </si>
  <si>
    <t xml:space="preserve">  котором избыточное давление:</t>
  </si>
  <si>
    <t xml:space="preserve">     - </t>
  </si>
  <si>
    <t>будет малоопасным;</t>
  </si>
  <si>
    <t>приведёт к летальному исходу</t>
  </si>
  <si>
    <t xml:space="preserve">  Поражения людей (чел.), находящихся в здании:</t>
  </si>
  <si>
    <t>Устойчивость объектов при взрыве взрывоопасных веществ</t>
  </si>
  <si>
    <t>&gt;30-40</t>
  </si>
  <si>
    <t>&gt;20-30</t>
  </si>
  <si>
    <t>&gt;20-40</t>
  </si>
  <si>
    <t>&gt;40-50</t>
  </si>
  <si>
    <t>&gt;30-50</t>
  </si>
  <si>
    <t>&gt;40-60</t>
  </si>
  <si>
    <t>&gt;50-60</t>
  </si>
  <si>
    <t>&gt;20--30</t>
  </si>
  <si>
    <t xml:space="preserve">           Рассматриваемый объект:</t>
  </si>
  <si>
    <r>
      <t xml:space="preserve">  Радиус зоны действия продуктов взрыва R</t>
    </r>
    <r>
      <rPr>
        <vertAlign val="subscript"/>
        <sz val="14"/>
        <rFont val="Times New Roman Cyr"/>
        <family val="1"/>
      </rPr>
      <t>2</t>
    </r>
    <r>
      <rPr>
        <sz val="14"/>
        <rFont val="Times New Roman Cyr"/>
        <family val="1"/>
      </rPr>
      <t>, м</t>
    </r>
  </si>
  <si>
    <r>
      <t xml:space="preserve">  Радиус зоны бризантного действия взрыва R</t>
    </r>
    <r>
      <rPr>
        <vertAlign val="subscript"/>
        <sz val="14"/>
        <rFont val="Times New Roman Cyr"/>
        <family val="1"/>
      </rPr>
      <t>бр.</t>
    </r>
    <r>
      <rPr>
        <sz val="14"/>
        <rFont val="Times New Roman Cyr"/>
        <family val="1"/>
      </rPr>
      <t xml:space="preserve">, </t>
    </r>
    <r>
      <rPr>
        <sz val="12"/>
        <rFont val="Times New Roman Cyr"/>
        <family val="1"/>
      </rPr>
      <t>м</t>
    </r>
  </si>
  <si>
    <t>&gt;60-100</t>
  </si>
  <si>
    <t>По данным диаграммы:</t>
  </si>
  <si>
    <t>кр. тяжёлые и смерт. -</t>
  </si>
  <si>
    <t>Кр. тяжёлые и смерт.</t>
  </si>
  <si>
    <r>
      <t>Рассматриваются разрушения:</t>
    </r>
    <r>
      <rPr>
        <b/>
        <sz val="10"/>
        <rFont val="Times New Roman Cyr"/>
        <family val="1"/>
      </rPr>
      <t xml:space="preserve"> слабое, среднее, сильное, полное</t>
    </r>
  </si>
  <si>
    <t>лёгкие -</t>
  </si>
  <si>
    <t>средние -</t>
  </si>
  <si>
    <t>кр. тяжёлые и смерт.</t>
  </si>
  <si>
    <t>Исполнители:</t>
  </si>
  <si>
    <t>Преподаватель:</t>
  </si>
  <si>
    <t>Дата:</t>
  </si>
  <si>
    <t>1. Общие сведения</t>
  </si>
  <si>
    <t>1.1. Понятие устойчивости объекта</t>
  </si>
  <si>
    <t>1.2. Избыточное давление взрыва</t>
  </si>
  <si>
    <t>1.3. Зоны действия взрыва</t>
  </si>
  <si>
    <t xml:space="preserve"> 1.4. Радиус поражения. Устойчивость объекта от взрыва.</t>
  </si>
  <si>
    <r>
      <t>1.</t>
    </r>
    <r>
      <rPr>
        <sz val="14"/>
        <rFont val="Times New Roman Cyr"/>
        <family val="1"/>
      </rPr>
      <t xml:space="preserve"> Зона бризантного действия (детонационная), где скорость</t>
    </r>
  </si>
  <si>
    <r>
      <t>2</t>
    </r>
    <r>
      <rPr>
        <sz val="14"/>
        <rFont val="Times New Roman Cyr"/>
        <family val="1"/>
      </rPr>
      <t>. Зона действия продуктов взрыва, осколков конструкций</t>
    </r>
  </si>
  <si>
    <r>
      <t>3.</t>
    </r>
    <r>
      <rPr>
        <sz val="14"/>
        <rFont val="Times New Roman Cyr"/>
        <family val="1"/>
      </rPr>
      <t xml:space="preserve"> Зона действия воздушной ударной волны(R</t>
    </r>
    <r>
      <rPr>
        <vertAlign val="subscript"/>
        <sz val="14"/>
        <rFont val="Times New Roman Cyr"/>
        <family val="1"/>
      </rPr>
      <t>уд</t>
    </r>
    <r>
      <rPr>
        <sz val="14"/>
        <rFont val="Times New Roman Cyr"/>
        <family val="1"/>
      </rPr>
      <t>&gt;R</t>
    </r>
    <r>
      <rPr>
        <vertAlign val="subscript"/>
        <sz val="14"/>
        <rFont val="Times New Roman Cyr"/>
        <family val="1"/>
      </rPr>
      <t>оск</t>
    </r>
    <r>
      <rPr>
        <sz val="14"/>
        <rFont val="Times New Roman Cyr"/>
        <family val="1"/>
      </rPr>
      <t>).</t>
    </r>
  </si>
  <si>
    <r>
      <t>(</t>
    </r>
    <r>
      <rPr>
        <b/>
        <sz val="14"/>
        <rFont val="Times New Roman Cyr"/>
        <family val="1"/>
      </rPr>
      <t>ВОВ</t>
    </r>
    <r>
      <rPr>
        <sz val="14"/>
        <rFont val="Times New Roman Cyr"/>
        <family val="1"/>
      </rPr>
      <t>), т.е. газо-топливно-воздушных смесей, пылей и</t>
    </r>
  </si>
  <si>
    <r>
      <t xml:space="preserve">   </t>
    </r>
    <r>
      <rPr>
        <i/>
        <sz val="14"/>
        <rFont val="Times New Roman Cyr"/>
        <family val="1"/>
      </rPr>
      <t>Устойчивость объектов</t>
    </r>
    <r>
      <rPr>
        <sz val="14"/>
        <rFont val="Times New Roman Cyr"/>
        <family val="1"/>
      </rPr>
      <t xml:space="preserve"> - это их способность противостоять пора-</t>
    </r>
  </si>
  <si>
    <r>
      <t xml:space="preserve">   </t>
    </r>
    <r>
      <rPr>
        <i/>
        <sz val="14"/>
        <rFont val="Times New Roman Cyr"/>
        <family val="1"/>
      </rPr>
      <t>Ударная волна</t>
    </r>
    <r>
      <rPr>
        <sz val="14"/>
        <rFont val="Times New Roman Cyr"/>
        <family val="1"/>
      </rPr>
      <t xml:space="preserve"> - это область резкого сжатия среды, которая в виде</t>
    </r>
  </si>
  <si>
    <r>
      <t xml:space="preserve"> </t>
    </r>
    <r>
      <rPr>
        <i/>
        <sz val="14"/>
        <rFont val="Times New Roman Cyr"/>
        <family val="1"/>
      </rPr>
      <t xml:space="preserve">  Избыточное давление</t>
    </r>
    <r>
      <rPr>
        <sz val="14"/>
        <rFont val="Times New Roman Cyr"/>
        <family val="1"/>
      </rPr>
      <t xml:space="preserve"> во фронте ударной волны Р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 xml:space="preserve"> - это разность</t>
    </r>
  </si>
  <si>
    <t xml:space="preserve">  4. Ввести в п. 4.2. Программы (Лист4) исходные данные из Листа 3, </t>
  </si>
  <si>
    <r>
      <t xml:space="preserve">причём расстояние R записать в ячейки </t>
    </r>
    <r>
      <rPr>
        <b/>
        <sz val="14"/>
        <rFont val="Times New Roman Cyr"/>
        <family val="1"/>
      </rPr>
      <t>H18</t>
    </r>
    <r>
      <rPr>
        <sz val="14"/>
        <rFont val="Times New Roman Cyr"/>
        <family val="1"/>
      </rPr>
      <t xml:space="preserve"> и </t>
    </r>
    <r>
      <rPr>
        <b/>
        <sz val="14"/>
        <rFont val="Times New Roman Cyr"/>
        <family val="1"/>
      </rPr>
      <t>H23</t>
    </r>
    <r>
      <rPr>
        <sz val="14"/>
        <rFont val="Times New Roman Cyr"/>
        <family val="1"/>
      </rPr>
      <t>.</t>
    </r>
  </si>
  <si>
    <t>и выполнить оценку устойчивости объекта (см. Лист 1, п. 1.4.).</t>
  </si>
  <si>
    <r>
      <t xml:space="preserve"> </t>
    </r>
    <r>
      <rPr>
        <b/>
        <sz val="14"/>
        <rFont val="Times New Roman Cyr"/>
        <family val="1"/>
      </rPr>
      <t>H23</t>
    </r>
    <r>
      <rPr>
        <sz val="14"/>
        <rFont val="Times New Roman Cyr"/>
        <family val="1"/>
      </rPr>
      <t xml:space="preserve"> заданные в этой таблице расстояния. Избыточное давление опреде-</t>
    </r>
  </si>
  <si>
    <t xml:space="preserve">Для этого необходимо заполнить таблицу 2 (Лист4), подставляя в ячейку </t>
  </si>
  <si>
    <t>На диаграмме автоматически отображается графическая зависимость</t>
  </si>
  <si>
    <t>кр. тяжёл.</t>
  </si>
  <si>
    <t>и смерт.</t>
  </si>
  <si>
    <t xml:space="preserve">верхнее избыточное давление в диапазоне слабых разрушений (например, </t>
  </si>
  <si>
    <r>
      <t xml:space="preserve">20-30; принимается - </t>
    </r>
    <r>
      <rPr>
        <b/>
        <sz val="14"/>
        <rFont val="Times New Roman Cyr"/>
        <family val="1"/>
      </rPr>
      <t>30</t>
    </r>
    <r>
      <rPr>
        <sz val="14"/>
        <rFont val="Times New Roman Cyr"/>
        <family val="1"/>
      </rPr>
      <t xml:space="preserve">), а устойчивостивость объекта - как минимальное </t>
    </r>
  </si>
  <si>
    <t>значение из устойчивости элементов.</t>
  </si>
  <si>
    <r>
      <t xml:space="preserve">ячейку </t>
    </r>
    <r>
      <rPr>
        <b/>
        <sz val="14"/>
        <rFont val="Times New Roman Cyr"/>
        <family val="1"/>
      </rPr>
      <t>H13</t>
    </r>
    <r>
      <rPr>
        <sz val="14"/>
        <rFont val="Times New Roman Cyr"/>
        <family val="1"/>
      </rPr>
      <t xml:space="preserve"> (таблица 1), отметить степень разрушения здания (Лист 3)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</si>
</sst>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"/>
  </numFmts>
  <fonts count="31">
    <font>
      <sz val="10"/>
      <name val="Arial Cyr"/>
      <family val="0"/>
    </font>
    <font>
      <sz val="14"/>
      <name val="Times New Roman Cyr"/>
      <family val="1"/>
    </font>
    <font>
      <vertAlign val="subscript"/>
      <sz val="14"/>
      <name val="Times New Roman Cyr"/>
      <family val="1"/>
    </font>
    <font>
      <sz val="12"/>
      <name val="Times New Roman Cyr"/>
      <family val="1"/>
    </font>
    <font>
      <vertAlign val="subscript"/>
      <sz val="12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vertAlign val="subscript"/>
      <sz val="12"/>
      <name val="Times New Roman Cyr"/>
      <family val="1"/>
    </font>
    <font>
      <b/>
      <u val="single"/>
      <sz val="12"/>
      <name val="Times New Roman Cyr"/>
      <family val="1"/>
    </font>
    <font>
      <sz val="14"/>
      <color indexed="8"/>
      <name val="Times New Roman Cyr"/>
      <family val="1"/>
    </font>
    <font>
      <b/>
      <sz val="14"/>
      <name val="Times New Roman Cyr"/>
      <family val="1"/>
    </font>
    <font>
      <vertAlign val="subscript"/>
      <sz val="9"/>
      <name val="Times New Roman Cyr"/>
      <family val="1"/>
    </font>
    <font>
      <u val="single"/>
      <sz val="8"/>
      <name val="Times New Roman Cyr"/>
      <family val="1"/>
    </font>
    <font>
      <u val="single"/>
      <sz val="14"/>
      <name val="Times New Roman Cyr"/>
      <family val="1"/>
    </font>
    <font>
      <vertAlign val="subscript"/>
      <sz val="10"/>
      <name val="Arial Cyr"/>
      <family val="2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1"/>
    </font>
    <font>
      <b/>
      <vertAlign val="subscript"/>
      <sz val="16"/>
      <name val="Times New Roman Cyr"/>
      <family val="1"/>
    </font>
    <font>
      <b/>
      <sz val="16"/>
      <name val="Times New Roman Cyr"/>
      <family val="1"/>
    </font>
    <font>
      <u val="single"/>
      <sz val="10"/>
      <name val="Times New Roman Cyr"/>
      <family val="1"/>
    </font>
    <font>
      <u val="single"/>
      <sz val="12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vertAlign val="subscript"/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lightUp"/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7" fillId="0" borderId="8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3" fillId="0" borderId="40" xfId="0" applyFont="1" applyBorder="1" applyAlignment="1" applyProtection="1">
      <alignment/>
      <protection locked="0"/>
    </xf>
    <xf numFmtId="0" fontId="13" fillId="0" borderId="6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Fill="1" applyAlignment="1" applyProtection="1">
      <alignment/>
      <protection locked="0"/>
    </xf>
    <xf numFmtId="14" fontId="8" fillId="0" borderId="0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17" fontId="3" fillId="0" borderId="43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8" fillId="0" borderId="47" xfId="0" applyFont="1" applyBorder="1" applyAlignment="1" applyProtection="1">
      <alignment/>
      <protection locked="0"/>
    </xf>
    <xf numFmtId="0" fontId="8" fillId="0" borderId="8" xfId="0" applyFont="1" applyBorder="1" applyAlignment="1">
      <alignment horizontal="center"/>
    </xf>
    <xf numFmtId="0" fontId="1" fillId="0" borderId="6" xfId="0" applyFont="1" applyBorder="1" applyAlignment="1" applyProtection="1">
      <alignment/>
      <protection hidden="1"/>
    </xf>
    <xf numFmtId="0" fontId="14" fillId="0" borderId="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27" fillId="0" borderId="54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center"/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9" xfId="0" applyFont="1" applyBorder="1" applyAlignment="1">
      <alignment/>
    </xf>
    <xf numFmtId="0" fontId="6" fillId="0" borderId="4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8" fillId="0" borderId="42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9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25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Зависимость радиусов поражения R (м) от избыточного давления взрыва Р</a:t>
            </a:r>
            <a:r>
              <a:rPr lang="en-US" cap="none" sz="1600" b="1" i="0" u="none" baseline="-25000"/>
              <a:t>изб. </a:t>
            </a:r>
            <a:r>
              <a:rPr lang="en-US" cap="none" sz="1600" b="1" i="0" u="none" baseline="0"/>
              <a:t>(кПа)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Лист4!$B$31</c:f>
              <c:strCache>
                <c:ptCount val="1"/>
                <c:pt idx="0">
                  <c:v>R, м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Лист4!$C$30:$I$30</c:f>
              <c:numCache>
                <c:ptCount val="7"/>
              </c:numCache>
            </c:numRef>
          </c:xVal>
          <c:yVal>
            <c:numRef>
              <c:f>Лист4!$C$31:$I$31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700</c:v>
                </c:pt>
                <c:pt idx="5">
                  <c:v>800</c:v>
                </c:pt>
                <c:pt idx="6">
                  <c:v>1000</c:v>
                </c:pt>
              </c:numCache>
            </c:numRef>
          </c:yVal>
          <c:smooth val="1"/>
        </c:ser>
        <c:axId val="39572447"/>
        <c:axId val="6750276"/>
      </c:scatterChart>
      <c:valAx>
        <c:axId val="39572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Ризб. кПа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750276"/>
        <c:crosses val="autoZero"/>
        <c:crossBetween val="midCat"/>
        <c:dispUnits/>
      </c:valAx>
      <c:valAx>
        <c:axId val="6750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72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44</xdr:row>
      <xdr:rowOff>19050</xdr:rowOff>
    </xdr:from>
    <xdr:to>
      <xdr:col>7</xdr:col>
      <xdr:colOff>152400</xdr:colOff>
      <xdr:row>53</xdr:row>
      <xdr:rowOff>28575</xdr:rowOff>
    </xdr:to>
    <xdr:grpSp>
      <xdr:nvGrpSpPr>
        <xdr:cNvPr id="1" name="Group 113"/>
        <xdr:cNvGrpSpPr>
          <a:grpSpLocks/>
        </xdr:cNvGrpSpPr>
      </xdr:nvGrpSpPr>
      <xdr:grpSpPr>
        <a:xfrm>
          <a:off x="1381125" y="10182225"/>
          <a:ext cx="3638550" cy="1466850"/>
          <a:chOff x="127" y="959"/>
          <a:chExt cx="335" cy="226"/>
        </a:xfrm>
        <a:solidFill>
          <a:srgbClr val="FFFFFF"/>
        </a:solidFill>
      </xdr:grpSpPr>
      <xdr:sp>
        <xdr:nvSpPr>
          <xdr:cNvPr id="2" name="TextBox 68"/>
          <xdr:cNvSpPr txBox="1">
            <a:spLocks noChangeArrowheads="1"/>
          </xdr:cNvSpPr>
        </xdr:nvSpPr>
        <xdr:spPr>
          <a:xfrm>
            <a:off x="127" y="1166"/>
            <a:ext cx="322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 Рис. 1 Распространение ударной волны</a:t>
            </a:r>
          </a:p>
        </xdr:txBody>
      </xdr:sp>
      <xdr:sp>
        <xdr:nvSpPr>
          <xdr:cNvPr id="3" name="TextBox 101"/>
          <xdr:cNvSpPr txBox="1">
            <a:spLocks noChangeArrowheads="1"/>
          </xdr:cNvSpPr>
        </xdr:nvSpPr>
        <xdr:spPr>
          <a:xfrm>
            <a:off x="200" y="959"/>
            <a:ext cx="6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Давление</a:t>
            </a:r>
          </a:p>
        </xdr:txBody>
      </xdr:sp>
      <xdr:sp>
        <xdr:nvSpPr>
          <xdr:cNvPr id="4" name="Line 69"/>
          <xdr:cNvSpPr>
            <a:spLocks/>
          </xdr:cNvSpPr>
        </xdr:nvSpPr>
        <xdr:spPr>
          <a:xfrm>
            <a:off x="192" y="965"/>
            <a:ext cx="0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70"/>
          <xdr:cNvSpPr>
            <a:spLocks/>
          </xdr:cNvSpPr>
        </xdr:nvSpPr>
        <xdr:spPr>
          <a:xfrm>
            <a:off x="146" y="1130"/>
            <a:ext cx="2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71"/>
          <xdr:cNvSpPr>
            <a:spLocks/>
          </xdr:cNvSpPr>
        </xdr:nvSpPr>
        <xdr:spPr>
          <a:xfrm>
            <a:off x="192" y="1069"/>
            <a:ext cx="2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73"/>
          <xdr:cNvSpPr>
            <a:spLocks/>
          </xdr:cNvSpPr>
        </xdr:nvSpPr>
        <xdr:spPr>
          <a:xfrm>
            <a:off x="216" y="980"/>
            <a:ext cx="0" cy="1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75"/>
          <xdr:cNvSpPr>
            <a:spLocks/>
          </xdr:cNvSpPr>
        </xdr:nvSpPr>
        <xdr:spPr>
          <a:xfrm>
            <a:off x="263" y="1070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Polygon 83"/>
          <xdr:cNvSpPr>
            <a:spLocks/>
          </xdr:cNvSpPr>
        </xdr:nvSpPr>
        <xdr:spPr>
          <a:xfrm>
            <a:off x="264" y="1068"/>
            <a:ext cx="99" cy="25"/>
          </a:xfrm>
          <a:custGeom>
            <a:pathLst>
              <a:path h="23" w="99">
                <a:moveTo>
                  <a:pt x="0" y="0"/>
                </a:moveTo>
                <a:cubicBezTo>
                  <a:pt x="1" y="4"/>
                  <a:pt x="3" y="6"/>
                  <a:pt x="6" y="8"/>
                </a:cubicBezTo>
                <a:cubicBezTo>
                  <a:pt x="12" y="17"/>
                  <a:pt x="30" y="20"/>
                  <a:pt x="40" y="21"/>
                </a:cubicBezTo>
                <a:cubicBezTo>
                  <a:pt x="59" y="20"/>
                  <a:pt x="80" y="23"/>
                  <a:pt x="95" y="8"/>
                </a:cubicBezTo>
                <a:cubicBezTo>
                  <a:pt x="96" y="6"/>
                  <a:pt x="96" y="2"/>
                  <a:pt x="99" y="2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Polygon 84"/>
          <xdr:cNvSpPr>
            <a:spLocks/>
          </xdr:cNvSpPr>
        </xdr:nvSpPr>
        <xdr:spPr>
          <a:xfrm>
            <a:off x="217" y="982"/>
            <a:ext cx="47" cy="91"/>
          </a:xfrm>
          <a:custGeom>
            <a:pathLst>
              <a:path h="91" w="47">
                <a:moveTo>
                  <a:pt x="0" y="0"/>
                </a:moveTo>
                <a:cubicBezTo>
                  <a:pt x="8" y="31"/>
                  <a:pt x="22" y="65"/>
                  <a:pt x="45" y="88"/>
                </a:cubicBezTo>
                <a:cubicBezTo>
                  <a:pt x="46" y="91"/>
                  <a:pt x="45" y="91"/>
                  <a:pt x="47" y="91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85"/>
          <xdr:cNvSpPr>
            <a:spLocks/>
          </xdr:cNvSpPr>
        </xdr:nvSpPr>
        <xdr:spPr>
          <a:xfrm>
            <a:off x="363" y="1070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86"/>
          <xdr:cNvSpPr>
            <a:spLocks/>
          </xdr:cNvSpPr>
        </xdr:nvSpPr>
        <xdr:spPr>
          <a:xfrm>
            <a:off x="274" y="1070"/>
            <a:ext cx="0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87"/>
          <xdr:cNvSpPr>
            <a:spLocks/>
          </xdr:cNvSpPr>
        </xdr:nvSpPr>
        <xdr:spPr>
          <a:xfrm>
            <a:off x="287" y="1069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88"/>
          <xdr:cNvSpPr>
            <a:spLocks/>
          </xdr:cNvSpPr>
        </xdr:nvSpPr>
        <xdr:spPr>
          <a:xfrm>
            <a:off x="302" y="1069"/>
            <a:ext cx="0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89"/>
          <xdr:cNvSpPr>
            <a:spLocks/>
          </xdr:cNvSpPr>
        </xdr:nvSpPr>
        <xdr:spPr>
          <a:xfrm>
            <a:off x="316" y="1070"/>
            <a:ext cx="0" cy="2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90"/>
          <xdr:cNvSpPr>
            <a:spLocks/>
          </xdr:cNvSpPr>
        </xdr:nvSpPr>
        <xdr:spPr>
          <a:xfrm>
            <a:off x="330" y="1070"/>
            <a:ext cx="0" cy="2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91"/>
          <xdr:cNvSpPr>
            <a:spLocks/>
          </xdr:cNvSpPr>
        </xdr:nvSpPr>
        <xdr:spPr>
          <a:xfrm>
            <a:off x="342" y="1070"/>
            <a:ext cx="0" cy="1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92"/>
          <xdr:cNvSpPr>
            <a:spLocks/>
          </xdr:cNvSpPr>
        </xdr:nvSpPr>
        <xdr:spPr>
          <a:xfrm>
            <a:off x="354" y="1070"/>
            <a:ext cx="0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93"/>
          <xdr:cNvSpPr>
            <a:spLocks/>
          </xdr:cNvSpPr>
        </xdr:nvSpPr>
        <xdr:spPr>
          <a:xfrm flipH="1">
            <a:off x="216" y="1006"/>
            <a:ext cx="9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94"/>
          <xdr:cNvSpPr>
            <a:spLocks/>
          </xdr:cNvSpPr>
        </xdr:nvSpPr>
        <xdr:spPr>
          <a:xfrm flipH="1">
            <a:off x="217" y="1020"/>
            <a:ext cx="12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95"/>
          <xdr:cNvSpPr>
            <a:spLocks/>
          </xdr:cNvSpPr>
        </xdr:nvSpPr>
        <xdr:spPr>
          <a:xfrm flipH="1">
            <a:off x="220" y="1032"/>
            <a:ext cx="16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96"/>
          <xdr:cNvSpPr>
            <a:spLocks/>
          </xdr:cNvSpPr>
        </xdr:nvSpPr>
        <xdr:spPr>
          <a:xfrm flipH="1">
            <a:off x="220" y="1045"/>
            <a:ext cx="22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97"/>
          <xdr:cNvSpPr>
            <a:spLocks/>
          </xdr:cNvSpPr>
        </xdr:nvSpPr>
        <xdr:spPr>
          <a:xfrm flipH="1">
            <a:off x="236" y="1056"/>
            <a:ext cx="13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98"/>
          <xdr:cNvSpPr>
            <a:spLocks/>
          </xdr:cNvSpPr>
        </xdr:nvSpPr>
        <xdr:spPr>
          <a:xfrm flipH="1">
            <a:off x="249" y="1062"/>
            <a:ext cx="6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TextBox 99"/>
          <xdr:cNvSpPr txBox="1">
            <a:spLocks noChangeArrowheads="1"/>
          </xdr:cNvSpPr>
        </xdr:nvSpPr>
        <xdr:spPr>
          <a:xfrm>
            <a:off x="385" y="1038"/>
            <a:ext cx="3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атм</a:t>
            </a:r>
          </a:p>
        </xdr:txBody>
      </xdr:sp>
      <xdr:sp>
        <xdr:nvSpPr>
          <xdr:cNvPr id="26" name="TextBox 100"/>
          <xdr:cNvSpPr txBox="1">
            <a:spLocks noChangeArrowheads="1"/>
          </xdr:cNvSpPr>
        </xdr:nvSpPr>
        <xdr:spPr>
          <a:xfrm>
            <a:off x="409" y="1135"/>
            <a:ext cx="53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Время
Время</a:t>
            </a:r>
          </a:p>
        </xdr:txBody>
      </xdr:sp>
      <xdr:sp>
        <xdr:nvSpPr>
          <xdr:cNvPr id="27" name="TextBox 102"/>
          <xdr:cNvSpPr txBox="1">
            <a:spLocks noChangeArrowheads="1"/>
          </xdr:cNvSpPr>
        </xdr:nvSpPr>
        <xdr:spPr>
          <a:xfrm>
            <a:off x="229" y="1138"/>
            <a:ext cx="15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С</a:t>
            </a:r>
          </a:p>
        </xdr:txBody>
      </xdr:sp>
      <xdr:sp>
        <xdr:nvSpPr>
          <xdr:cNvPr id="28" name="TextBox 103"/>
          <xdr:cNvSpPr txBox="1">
            <a:spLocks noChangeArrowheads="1"/>
          </xdr:cNvSpPr>
        </xdr:nvSpPr>
        <xdr:spPr>
          <a:xfrm>
            <a:off x="299" y="1139"/>
            <a:ext cx="16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</a:t>
            </a:r>
          </a:p>
        </xdr:txBody>
      </xdr:sp>
      <xdr:sp>
        <xdr:nvSpPr>
          <xdr:cNvPr id="29" name="Line 104"/>
          <xdr:cNvSpPr>
            <a:spLocks/>
          </xdr:cNvSpPr>
        </xdr:nvSpPr>
        <xdr:spPr>
          <a:xfrm flipH="1">
            <a:off x="145" y="981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105"/>
          <xdr:cNvSpPr>
            <a:spLocks/>
          </xdr:cNvSpPr>
        </xdr:nvSpPr>
        <xdr:spPr>
          <a:xfrm flipH="1">
            <a:off x="158" y="1069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107"/>
          <xdr:cNvSpPr>
            <a:spLocks/>
          </xdr:cNvSpPr>
        </xdr:nvSpPr>
        <xdr:spPr>
          <a:xfrm>
            <a:off x="178" y="982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TextBox 108"/>
          <xdr:cNvSpPr txBox="1">
            <a:spLocks noChangeArrowheads="1"/>
          </xdr:cNvSpPr>
        </xdr:nvSpPr>
        <xdr:spPr>
          <a:xfrm>
            <a:off x="138" y="1017"/>
            <a:ext cx="34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Р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изб</a:t>
            </a:r>
          </a:p>
        </xdr:txBody>
      </xdr:sp>
      <xdr:sp>
        <xdr:nvSpPr>
          <xdr:cNvPr id="33" name="TextBox 109"/>
          <xdr:cNvSpPr txBox="1">
            <a:spLocks noChangeArrowheads="1"/>
          </xdr:cNvSpPr>
        </xdr:nvSpPr>
        <xdr:spPr>
          <a:xfrm>
            <a:off x="140" y="961"/>
            <a:ext cx="2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ф</a:t>
            </a:r>
          </a:p>
        </xdr:txBody>
      </xdr:sp>
    </xdr:grpSp>
    <xdr:clientData/>
  </xdr:twoCellAnchor>
  <xdr:twoCellAnchor>
    <xdr:from>
      <xdr:col>2</xdr:col>
      <xdr:colOff>76200</xdr:colOff>
      <xdr:row>106</xdr:row>
      <xdr:rowOff>47625</xdr:rowOff>
    </xdr:from>
    <xdr:to>
      <xdr:col>7</xdr:col>
      <xdr:colOff>609600</xdr:colOff>
      <xdr:row>108</xdr:row>
      <xdr:rowOff>47625</xdr:rowOff>
    </xdr:to>
    <xdr:sp>
      <xdr:nvSpPr>
        <xdr:cNvPr id="34" name="TextBox 112"/>
        <xdr:cNvSpPr txBox="1">
          <a:spLocks noChangeArrowheads="1"/>
        </xdr:cNvSpPr>
      </xdr:nvSpPr>
      <xdr:spPr>
        <a:xfrm>
          <a:off x="1466850" y="23050500"/>
          <a:ext cx="4010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где    R</a:t>
          </a:r>
          <a:r>
            <a:rPr lang="en-US" cap="none" sz="1000" b="0" i="0" u="none" baseline="-25000">
              <a:latin typeface="Arial Cyr"/>
              <a:ea typeface="Arial Cyr"/>
              <a:cs typeface="Arial Cyr"/>
            </a:rPr>
            <a:t>1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- известный радиус поражения ударной волной, м;
         Q - количество топлива, т.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5524500"/>
    <xdr:graphicFrame>
      <xdr:nvGraphicFramePr>
        <xdr:cNvPr id="1" name="Shape 1025"/>
        <xdr:cNvGraphicFramePr/>
      </xdr:nvGraphicFramePr>
      <xdr:xfrm>
        <a:off x="0" y="0"/>
        <a:ext cx="9553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1" ht="18.75">
      <c r="A1" s="84"/>
    </row>
    <row r="2" spans="1:10" ht="20.25">
      <c r="A2" s="139" t="s">
        <v>192</v>
      </c>
      <c r="B2" s="139"/>
      <c r="C2" s="139"/>
      <c r="D2" s="139"/>
      <c r="E2" s="139"/>
      <c r="F2" s="139"/>
      <c r="G2" s="139"/>
      <c r="H2" s="139"/>
      <c r="I2" s="139"/>
      <c r="J2" s="104"/>
    </row>
    <row r="3" spans="1:10" ht="18.75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9" ht="18.75">
      <c r="A4" s="140" t="s">
        <v>193</v>
      </c>
      <c r="B4" s="140"/>
      <c r="C4" s="140"/>
      <c r="D4" s="140"/>
      <c r="E4" s="140"/>
      <c r="F4" s="140"/>
      <c r="G4" s="140"/>
      <c r="H4" s="140"/>
      <c r="I4" s="140"/>
    </row>
    <row r="6" spans="3:5" ht="18.75">
      <c r="C6" s="37" t="s">
        <v>284</v>
      </c>
      <c r="D6" s="37"/>
      <c r="E6" s="37"/>
    </row>
    <row r="7" spans="3:5" ht="18.75">
      <c r="C7" s="37"/>
      <c r="D7" s="37"/>
      <c r="E7" s="37"/>
    </row>
    <row r="8" spans="1:9" ht="18.75">
      <c r="A8" s="141" t="s">
        <v>194</v>
      </c>
      <c r="B8" s="141"/>
      <c r="C8" s="68" t="s">
        <v>196</v>
      </c>
      <c r="D8" s="104"/>
      <c r="E8" s="104"/>
      <c r="F8" s="104"/>
      <c r="G8" s="104"/>
      <c r="H8" s="104"/>
      <c r="I8" s="104"/>
    </row>
    <row r="9" spans="1:9" ht="18.75">
      <c r="A9" s="68"/>
      <c r="B9" s="68"/>
      <c r="C9" s="68" t="s">
        <v>292</v>
      </c>
      <c r="D9" s="68"/>
      <c r="E9" s="68"/>
      <c r="F9" s="68"/>
      <c r="G9" s="68"/>
      <c r="H9" s="68"/>
      <c r="I9" s="68"/>
    </row>
    <row r="10" spans="1:9" ht="18.75">
      <c r="A10" s="104"/>
      <c r="B10" s="104"/>
      <c r="C10" s="68" t="s">
        <v>213</v>
      </c>
      <c r="D10" s="104"/>
      <c r="E10" s="104"/>
      <c r="F10" s="104"/>
      <c r="G10" s="104"/>
      <c r="H10" s="104"/>
      <c r="I10" s="104"/>
    </row>
    <row r="11" spans="1:9" ht="18.75">
      <c r="A11" s="104"/>
      <c r="B11" s="104"/>
      <c r="C11" s="68" t="s">
        <v>236</v>
      </c>
      <c r="D11" s="104"/>
      <c r="E11" s="104"/>
      <c r="F11" s="104"/>
      <c r="G11" s="104"/>
      <c r="H11" s="104"/>
      <c r="I11" s="104"/>
    </row>
    <row r="12" spans="1:9" ht="18.75">
      <c r="A12" s="104"/>
      <c r="B12" s="104"/>
      <c r="C12" s="68" t="s">
        <v>237</v>
      </c>
      <c r="D12" s="104"/>
      <c r="E12" s="104"/>
      <c r="F12" s="104"/>
      <c r="G12" s="104"/>
      <c r="H12" s="104"/>
      <c r="I12" s="104"/>
    </row>
    <row r="13" spans="2:9" ht="18.75">
      <c r="B13" s="104"/>
      <c r="C13" s="68" t="s">
        <v>238</v>
      </c>
      <c r="D13" s="104"/>
      <c r="E13" s="104"/>
      <c r="F13" s="104"/>
      <c r="G13" s="104"/>
      <c r="H13" s="104"/>
      <c r="I13" s="104"/>
    </row>
    <row r="15" spans="2:6" ht="18.75">
      <c r="B15" s="86" t="s">
        <v>285</v>
      </c>
      <c r="C15" s="86"/>
      <c r="D15" s="86"/>
      <c r="E15" s="86"/>
      <c r="F15" s="86"/>
    </row>
    <row r="17" ht="18.75">
      <c r="A17" s="1" t="s">
        <v>293</v>
      </c>
    </row>
    <row r="18" ht="18.75">
      <c r="A18" s="1" t="s">
        <v>0</v>
      </c>
    </row>
    <row r="19" ht="18.75">
      <c r="A19" s="1" t="s">
        <v>186</v>
      </c>
    </row>
    <row r="20" ht="18.75">
      <c r="A20" s="1" t="s">
        <v>188</v>
      </c>
    </row>
    <row r="21" ht="18.75">
      <c r="A21" s="1" t="s">
        <v>187</v>
      </c>
    </row>
    <row r="22" ht="18.75">
      <c r="A22" s="1" t="s">
        <v>189</v>
      </c>
    </row>
    <row r="23" ht="18.75">
      <c r="A23" s="1" t="s">
        <v>240</v>
      </c>
    </row>
    <row r="24" ht="18.75">
      <c r="A24" s="1" t="s">
        <v>241</v>
      </c>
    </row>
    <row r="25" ht="18.75">
      <c r="A25" s="1" t="s">
        <v>190</v>
      </c>
    </row>
    <row r="26" ht="18.75">
      <c r="A26" s="1" t="s">
        <v>191</v>
      </c>
    </row>
    <row r="27" ht="18.75">
      <c r="A27" s="1" t="s">
        <v>171</v>
      </c>
    </row>
    <row r="28" ht="18.75">
      <c r="A28" s="1" t="s">
        <v>1</v>
      </c>
    </row>
    <row r="29" ht="18.75">
      <c r="A29" s="1" t="s">
        <v>2</v>
      </c>
    </row>
    <row r="30" ht="18.75">
      <c r="A30" s="1" t="s">
        <v>197</v>
      </c>
    </row>
    <row r="31" ht="18.75">
      <c r="A31" s="1" t="s">
        <v>3</v>
      </c>
    </row>
    <row r="32" ht="18.75">
      <c r="A32" s="1" t="s">
        <v>4</v>
      </c>
    </row>
    <row r="34" spans="2:6" ht="18.75">
      <c r="B34" s="86" t="s">
        <v>286</v>
      </c>
      <c r="C34" s="86"/>
      <c r="D34" s="86"/>
      <c r="E34" s="86"/>
      <c r="F34" s="86"/>
    </row>
    <row r="35" spans="2:6" ht="18.75">
      <c r="B35" s="85"/>
      <c r="C35" s="85"/>
      <c r="D35" s="85"/>
      <c r="E35" s="85"/>
      <c r="F35" s="85"/>
    </row>
    <row r="36" ht="18.75">
      <c r="A36" s="1" t="s">
        <v>294</v>
      </c>
    </row>
    <row r="37" ht="18.75">
      <c r="A37" s="1" t="s">
        <v>5</v>
      </c>
    </row>
    <row r="38" ht="18.75">
      <c r="A38" s="1" t="s">
        <v>6</v>
      </c>
    </row>
    <row r="39" ht="18.75">
      <c r="A39" s="1" t="s">
        <v>195</v>
      </c>
    </row>
    <row r="40" ht="20.25">
      <c r="A40" s="1" t="s">
        <v>295</v>
      </c>
    </row>
    <row r="41" ht="20.25">
      <c r="A41" s="1" t="s">
        <v>7</v>
      </c>
    </row>
    <row r="42" ht="20.25">
      <c r="A42" s="1" t="s">
        <v>8</v>
      </c>
    </row>
    <row r="43" ht="18">
      <c r="H43" s="2" t="s">
        <v>31</v>
      </c>
    </row>
    <row r="55" ht="20.25">
      <c r="A55" s="1" t="s">
        <v>10</v>
      </c>
    </row>
    <row r="56" ht="18.75">
      <c r="A56" s="1" t="s">
        <v>9</v>
      </c>
    </row>
    <row r="57" ht="18.75">
      <c r="A57" s="1" t="s">
        <v>11</v>
      </c>
    </row>
    <row r="58" ht="18.75">
      <c r="A58" s="1" t="s">
        <v>12</v>
      </c>
    </row>
    <row r="59" ht="18.75">
      <c r="A59" s="1" t="s">
        <v>13</v>
      </c>
    </row>
    <row r="60" ht="18.75">
      <c r="A60" s="1" t="s">
        <v>14</v>
      </c>
    </row>
    <row r="62" spans="2:5" ht="18.75">
      <c r="B62" s="86" t="s">
        <v>287</v>
      </c>
      <c r="C62" s="86"/>
      <c r="D62" s="86"/>
      <c r="E62" s="86"/>
    </row>
    <row r="63" spans="2:5" ht="18.75">
      <c r="B63" s="85"/>
      <c r="C63" s="85"/>
      <c r="D63" s="85"/>
      <c r="E63" s="85"/>
    </row>
    <row r="64" ht="18.75">
      <c r="A64" s="1" t="s">
        <v>15</v>
      </c>
    </row>
    <row r="65" ht="18.75">
      <c r="B65" s="37" t="s">
        <v>289</v>
      </c>
    </row>
    <row r="66" ht="18.75">
      <c r="B66" s="1" t="s">
        <v>16</v>
      </c>
    </row>
    <row r="67" ht="18.75">
      <c r="B67" s="1" t="s">
        <v>151</v>
      </c>
    </row>
    <row r="68" ht="18.75">
      <c r="B68" s="1" t="s">
        <v>17</v>
      </c>
    </row>
    <row r="70" ht="18">
      <c r="H70" s="1" t="s">
        <v>32</v>
      </c>
    </row>
    <row r="72" spans="2:8" ht="19.5">
      <c r="B72" s="3" t="s">
        <v>18</v>
      </c>
      <c r="C72" s="3" t="s">
        <v>19</v>
      </c>
      <c r="D72" s="3"/>
      <c r="E72" s="3"/>
      <c r="F72" s="3"/>
      <c r="G72" s="3"/>
      <c r="H72" s="3"/>
    </row>
    <row r="73" spans="2:8" ht="18.75">
      <c r="B73" s="3"/>
      <c r="C73" s="3" t="s">
        <v>226</v>
      </c>
      <c r="D73" s="3"/>
      <c r="E73" s="3"/>
      <c r="F73" s="3"/>
      <c r="G73" s="3"/>
      <c r="H73" s="3"/>
    </row>
    <row r="75" ht="18.75">
      <c r="B75" s="1" t="s">
        <v>140</v>
      </c>
    </row>
    <row r="76" ht="18.75">
      <c r="B76" s="1" t="s">
        <v>21</v>
      </c>
    </row>
    <row r="77" ht="18.75">
      <c r="B77" s="37" t="s">
        <v>290</v>
      </c>
    </row>
    <row r="78" ht="18.75">
      <c r="B78" s="1" t="s">
        <v>22</v>
      </c>
    </row>
    <row r="79" ht="18.75">
      <c r="B79" s="1" t="s">
        <v>23</v>
      </c>
    </row>
    <row r="80" ht="18">
      <c r="H80" s="1" t="s">
        <v>33</v>
      </c>
    </row>
    <row r="82" ht="18.75">
      <c r="B82" s="1" t="s">
        <v>24</v>
      </c>
    </row>
    <row r="83" ht="18.75">
      <c r="B83" s="1" t="s">
        <v>20</v>
      </c>
    </row>
    <row r="85" ht="20.25">
      <c r="B85" s="37" t="s">
        <v>291</v>
      </c>
    </row>
    <row r="86" ht="18.75">
      <c r="B86" s="1" t="s">
        <v>25</v>
      </c>
    </row>
    <row r="87" ht="18">
      <c r="B87" s="1" t="s">
        <v>150</v>
      </c>
    </row>
    <row r="89" ht="18">
      <c r="H89" s="1" t="s">
        <v>34</v>
      </c>
    </row>
    <row r="92" spans="2:4" ht="18">
      <c r="B92" s="1" t="s">
        <v>26</v>
      </c>
      <c r="D92" s="1" t="s">
        <v>27</v>
      </c>
    </row>
    <row r="93" ht="18">
      <c r="B93" s="1" t="s">
        <v>28</v>
      </c>
    </row>
    <row r="95" ht="18">
      <c r="H95" s="1" t="s">
        <v>35</v>
      </c>
    </row>
    <row r="97" spans="2:4" ht="18">
      <c r="B97" s="1" t="s">
        <v>29</v>
      </c>
      <c r="D97" s="1" t="s">
        <v>30</v>
      </c>
    </row>
    <row r="100" ht="18">
      <c r="H100" s="1" t="s">
        <v>36</v>
      </c>
    </row>
    <row r="102" ht="20.25">
      <c r="A102" s="1" t="s">
        <v>141</v>
      </c>
    </row>
    <row r="103" ht="20.25">
      <c r="A103" s="1" t="s">
        <v>142</v>
      </c>
    </row>
    <row r="104" ht="18">
      <c r="A104" s="1" t="s">
        <v>143</v>
      </c>
    </row>
    <row r="106" ht="18">
      <c r="H106" s="1" t="s">
        <v>144</v>
      </c>
    </row>
    <row r="111" spans="2:5" ht="18.75">
      <c r="B111" s="86" t="s">
        <v>288</v>
      </c>
      <c r="C111" s="86"/>
      <c r="D111" s="86"/>
      <c r="E111" s="86"/>
    </row>
    <row r="112" spans="2:5" ht="18.75">
      <c r="B112" s="85"/>
      <c r="C112" s="85"/>
      <c r="D112" s="85"/>
      <c r="E112" s="86"/>
    </row>
    <row r="113" ht="20.25">
      <c r="A113" s="1" t="s">
        <v>145</v>
      </c>
    </row>
    <row r="114" ht="18.75">
      <c r="A114" s="1" t="s">
        <v>146</v>
      </c>
    </row>
    <row r="115" ht="18.75">
      <c r="A115" s="1" t="s">
        <v>147</v>
      </c>
    </row>
    <row r="116" ht="18.75">
      <c r="A116" s="1" t="s">
        <v>148</v>
      </c>
    </row>
    <row r="117" ht="20.25">
      <c r="A117" s="119" t="s">
        <v>242</v>
      </c>
    </row>
    <row r="118" ht="20.25">
      <c r="A118" s="119" t="s">
        <v>243</v>
      </c>
    </row>
    <row r="119" ht="18.75">
      <c r="A119" s="119" t="s">
        <v>149</v>
      </c>
    </row>
  </sheetData>
  <sheetProtection password="CEE5" sheet="1" objects="1" scenarios="1"/>
  <mergeCells count="3">
    <mergeCell ref="A2:I2"/>
    <mergeCell ref="A4:I4"/>
    <mergeCell ref="A8:B8"/>
  </mergeCells>
  <printOptions/>
  <pageMargins left="1.1811023622047245" right="0.3937007874015748" top="0.984251968503937" bottom="0.984251968503937" header="0.5118110236220472" footer="0.5118110236220472"/>
  <pageSetup orientation="portrait" paperSize="9" scale="86" r:id="rId13"/>
  <rowBreaks count="2" manualBreakCount="2">
    <brk id="44" max="8" man="1"/>
    <brk id="84" max="8" man="1"/>
  </rowBreaks>
  <drawing r:id="rId12"/>
  <legacyDrawing r:id="rId11"/>
  <oleObjects>
    <oleObject progId="Equation.3" shapeId="314692" r:id="rId1"/>
    <oleObject progId="Equation.3" shapeId="469485" r:id="rId2"/>
    <oleObject progId="Equation.3" shapeId="629549" r:id="rId3"/>
    <oleObject progId="Equation.3" shapeId="671025" r:id="rId4"/>
    <oleObject progId="Equation.3" shapeId="679765" r:id="rId5"/>
    <oleObject progId="Equation.3" shapeId="694499" r:id="rId6"/>
    <oleObject progId="Equation.3" shapeId="707023" r:id="rId7"/>
    <oleObject progId="Equation.3" shapeId="737492" r:id="rId8"/>
    <oleObject progId="Equation.3" shapeId="756686" r:id="rId9"/>
    <oleObject progId="Equation.3" shapeId="113642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1" spans="2:6" ht="18.75">
      <c r="B1" s="37"/>
      <c r="C1" s="37"/>
      <c r="D1" s="37"/>
      <c r="E1" s="37"/>
      <c r="F1" s="37"/>
    </row>
    <row r="2" spans="1:10" ht="20.25">
      <c r="A2" s="139" t="s">
        <v>192</v>
      </c>
      <c r="B2" s="139"/>
      <c r="C2" s="139"/>
      <c r="D2" s="139"/>
      <c r="E2" s="139"/>
      <c r="F2" s="139"/>
      <c r="G2" s="139"/>
      <c r="H2" s="139"/>
      <c r="I2" s="139"/>
      <c r="J2" s="104"/>
    </row>
    <row r="3" ht="18.75">
      <c r="J3" s="106"/>
    </row>
    <row r="4" spans="1:9" ht="18.75">
      <c r="A4" s="140" t="s">
        <v>193</v>
      </c>
      <c r="B4" s="140"/>
      <c r="C4" s="140"/>
      <c r="D4" s="140"/>
      <c r="E4" s="140"/>
      <c r="F4" s="140"/>
      <c r="G4" s="140"/>
      <c r="H4" s="140"/>
      <c r="I4" s="140"/>
    </row>
    <row r="5" ht="18.75">
      <c r="J5" s="104"/>
    </row>
    <row r="6" spans="1:10" ht="18.75">
      <c r="A6" s="143" t="s">
        <v>200</v>
      </c>
      <c r="B6" s="143"/>
      <c r="C6" s="143"/>
      <c r="D6" s="143"/>
      <c r="E6" s="143"/>
      <c r="F6" s="143"/>
      <c r="G6" s="143"/>
      <c r="H6" s="143"/>
      <c r="I6" s="143"/>
      <c r="J6" s="104"/>
    </row>
    <row r="8" spans="1:9" ht="18.75">
      <c r="A8" s="140" t="s">
        <v>201</v>
      </c>
      <c r="B8" s="140"/>
      <c r="C8" s="140"/>
      <c r="D8" s="140"/>
      <c r="E8" s="140"/>
      <c r="F8" s="140"/>
      <c r="G8" s="140"/>
      <c r="H8" s="140"/>
      <c r="I8" s="140"/>
    </row>
    <row r="9" spans="1:9" ht="18.75">
      <c r="A9" s="68" t="s">
        <v>172</v>
      </c>
      <c r="B9" s="68"/>
      <c r="C9" s="68"/>
      <c r="D9" s="68"/>
      <c r="E9" s="68"/>
      <c r="F9" s="68"/>
      <c r="G9" s="68"/>
      <c r="H9" s="68"/>
      <c r="I9" s="68"/>
    </row>
    <row r="10" spans="1:9" ht="18.75">
      <c r="A10" s="68" t="s">
        <v>173</v>
      </c>
      <c r="B10" s="68"/>
      <c r="C10" s="68"/>
      <c r="D10" s="68"/>
      <c r="E10" s="68"/>
      <c r="F10" s="68"/>
      <c r="G10" s="68"/>
      <c r="H10" s="68"/>
      <c r="I10" s="68"/>
    </row>
    <row r="11" ht="18.75">
      <c r="A11" s="1" t="s">
        <v>239</v>
      </c>
    </row>
    <row r="12" ht="18.75">
      <c r="A12" s="1" t="s">
        <v>304</v>
      </c>
    </row>
    <row r="13" ht="18.75">
      <c r="A13" s="1" t="s">
        <v>305</v>
      </c>
    </row>
    <row r="14" ht="18.75">
      <c r="A14" s="1" t="s">
        <v>306</v>
      </c>
    </row>
    <row r="15" ht="18.75">
      <c r="A15" s="1" t="s">
        <v>296</v>
      </c>
    </row>
    <row r="16" ht="18.75">
      <c r="A16" s="1" t="s">
        <v>297</v>
      </c>
    </row>
    <row r="17" ht="18.75">
      <c r="A17" s="1" t="s">
        <v>174</v>
      </c>
    </row>
    <row r="18" ht="18.75">
      <c r="A18" s="1" t="s">
        <v>307</v>
      </c>
    </row>
    <row r="19" ht="18.75">
      <c r="A19" s="1" t="s">
        <v>298</v>
      </c>
    </row>
    <row r="20" ht="18.75">
      <c r="A20" s="1" t="s">
        <v>175</v>
      </c>
    </row>
    <row r="21" ht="18.75">
      <c r="A21" s="1" t="s">
        <v>300</v>
      </c>
    </row>
    <row r="22" ht="18.75">
      <c r="A22" s="1" t="s">
        <v>299</v>
      </c>
    </row>
    <row r="23" ht="18">
      <c r="A23" s="1" t="s">
        <v>198</v>
      </c>
    </row>
    <row r="24" ht="18.75">
      <c r="A24" s="1" t="s">
        <v>301</v>
      </c>
    </row>
    <row r="25" ht="18.75">
      <c r="A25" s="1" t="s">
        <v>176</v>
      </c>
    </row>
    <row r="26" ht="18.75">
      <c r="A26" s="1" t="s">
        <v>181</v>
      </c>
    </row>
    <row r="27" ht="18.75">
      <c r="A27" s="1" t="s">
        <v>182</v>
      </c>
    </row>
    <row r="30" ht="18.75">
      <c r="A30" s="1" t="s">
        <v>184</v>
      </c>
    </row>
    <row r="31" ht="18.75">
      <c r="B31" s="1" t="s">
        <v>178</v>
      </c>
    </row>
    <row r="32" ht="18.75">
      <c r="B32" s="1" t="s">
        <v>199</v>
      </c>
    </row>
    <row r="33" ht="18.75">
      <c r="B33" s="1" t="s">
        <v>179</v>
      </c>
    </row>
    <row r="34" ht="18.75">
      <c r="B34" s="1" t="s">
        <v>177</v>
      </c>
    </row>
    <row r="35" ht="18.75">
      <c r="A35" s="1" t="s">
        <v>212</v>
      </c>
    </row>
    <row r="36" ht="18.75">
      <c r="A36" s="1" t="s">
        <v>183</v>
      </c>
    </row>
    <row r="37" ht="18.75">
      <c r="A37" s="1" t="s">
        <v>225</v>
      </c>
    </row>
    <row r="39" spans="1:10" ht="18.75">
      <c r="A39" s="142" t="s">
        <v>214</v>
      </c>
      <c r="B39" s="142"/>
      <c r="C39" s="142"/>
      <c r="D39" s="142"/>
      <c r="E39" s="142"/>
      <c r="F39" s="142"/>
      <c r="G39" s="142"/>
      <c r="H39" s="142"/>
      <c r="I39" s="142"/>
      <c r="J39" s="3"/>
    </row>
    <row r="40" spans="1:10" ht="18.75">
      <c r="A40" s="3" t="s">
        <v>228</v>
      </c>
      <c r="B40" s="3"/>
      <c r="C40" s="3"/>
      <c r="D40" s="3"/>
      <c r="E40" s="3"/>
      <c r="F40" s="3" t="s">
        <v>215</v>
      </c>
      <c r="G40" s="3"/>
      <c r="H40" s="3"/>
      <c r="I40" s="3"/>
      <c r="J40" s="3"/>
    </row>
    <row r="41" spans="1:10" ht="18.75">
      <c r="A41" s="3" t="s">
        <v>216</v>
      </c>
      <c r="B41" s="3"/>
      <c r="C41" s="3"/>
      <c r="D41" s="3"/>
      <c r="E41" s="3"/>
      <c r="F41" s="3" t="s">
        <v>229</v>
      </c>
      <c r="G41" s="3"/>
      <c r="H41" s="3"/>
      <c r="I41" s="3"/>
      <c r="J41" s="3"/>
    </row>
    <row r="42" spans="1:10" ht="18.75">
      <c r="A42" s="3" t="s">
        <v>217</v>
      </c>
      <c r="B42" s="3"/>
      <c r="C42" s="3"/>
      <c r="D42" s="3"/>
      <c r="E42" s="3"/>
      <c r="F42" s="3" t="s">
        <v>230</v>
      </c>
      <c r="G42" s="3"/>
      <c r="H42" s="3"/>
      <c r="I42" s="3"/>
      <c r="J42" s="3"/>
    </row>
    <row r="43" spans="1:10" ht="18.75">
      <c r="A43" s="3" t="s">
        <v>218</v>
      </c>
      <c r="B43" s="3"/>
      <c r="C43" s="3"/>
      <c r="D43" s="3"/>
      <c r="E43" s="3"/>
      <c r="F43" s="3" t="s">
        <v>231</v>
      </c>
      <c r="G43" s="3"/>
      <c r="H43" s="3"/>
      <c r="I43" s="3"/>
      <c r="J43" s="3"/>
    </row>
    <row r="44" spans="1:10" ht="18.75">
      <c r="A44" s="3" t="s">
        <v>219</v>
      </c>
      <c r="B44" s="3"/>
      <c r="C44" s="3"/>
      <c r="D44" s="3"/>
      <c r="E44" s="3"/>
      <c r="F44" s="3" t="s">
        <v>230</v>
      </c>
      <c r="G44" s="3"/>
      <c r="H44" s="3"/>
      <c r="I44" s="3"/>
      <c r="J44" s="3"/>
    </row>
    <row r="45" spans="1:10" ht="18.75">
      <c r="A45" s="3" t="s">
        <v>220</v>
      </c>
      <c r="B45" s="3"/>
      <c r="C45" s="3"/>
      <c r="D45" s="3"/>
      <c r="E45" s="3"/>
      <c r="F45" s="3" t="s">
        <v>232</v>
      </c>
      <c r="G45" s="3"/>
      <c r="H45" s="3"/>
      <c r="I45" s="3"/>
      <c r="J45" s="3"/>
    </row>
    <row r="46" spans="1:10" ht="18.75">
      <c r="A46" s="3" t="s">
        <v>221</v>
      </c>
      <c r="B46" s="3"/>
      <c r="C46" s="3"/>
      <c r="D46" s="3"/>
      <c r="E46" s="3"/>
      <c r="F46" s="3" t="s">
        <v>233</v>
      </c>
      <c r="G46" s="3"/>
      <c r="H46" s="3"/>
      <c r="I46" s="3"/>
      <c r="J46" s="3"/>
    </row>
    <row r="47" spans="1:10" ht="18.75">
      <c r="A47" s="3" t="s">
        <v>222</v>
      </c>
      <c r="B47" s="3"/>
      <c r="C47" s="3"/>
      <c r="D47" s="3"/>
      <c r="E47" s="3"/>
      <c r="F47" s="3" t="s">
        <v>234</v>
      </c>
      <c r="G47" s="3"/>
      <c r="H47" s="3"/>
      <c r="I47" s="3"/>
      <c r="J47" s="3"/>
    </row>
    <row r="48" spans="1:10" ht="18.75">
      <c r="A48" s="3" t="s">
        <v>223</v>
      </c>
      <c r="B48" s="3"/>
      <c r="C48" s="3"/>
      <c r="D48" s="3"/>
      <c r="E48" s="3"/>
      <c r="F48" s="3" t="s">
        <v>235</v>
      </c>
      <c r="G48" s="3"/>
      <c r="H48" s="3"/>
      <c r="I48" s="3"/>
      <c r="J48" s="3"/>
    </row>
    <row r="49" spans="1:10" ht="18.75">
      <c r="A49" s="3" t="s">
        <v>224</v>
      </c>
      <c r="B49" s="3"/>
      <c r="C49" s="3"/>
      <c r="D49" s="3"/>
      <c r="E49" s="3"/>
      <c r="F49" s="3" t="s">
        <v>227</v>
      </c>
      <c r="G49" s="3"/>
      <c r="H49" s="3"/>
      <c r="I49" s="3"/>
      <c r="J49" s="3"/>
    </row>
  </sheetData>
  <sheetProtection password="CEE5" sheet="1" objects="1" scenarios="1"/>
  <mergeCells count="5">
    <mergeCell ref="A39:I39"/>
    <mergeCell ref="A8:I8"/>
    <mergeCell ref="A2:I2"/>
    <mergeCell ref="A4:I4"/>
    <mergeCell ref="A6:I6"/>
  </mergeCells>
  <printOptions/>
  <pageMargins left="1.3779527559055118" right="0.7874015748031497" top="0.984251968503937" bottom="0.984251968503937" header="0.5118110236220472" footer="0.5118110236220472"/>
  <pageSetup orientation="portrait" paperSize="9" scale="83" r:id="rId3"/>
  <rowBreaks count="1" manualBreakCount="1">
    <brk id="28" max="8" man="1"/>
  </rowBreaks>
  <legacyDrawing r:id="rId2"/>
  <oleObjects>
    <oleObject progId="Equation.3" shapeId="7933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25" defaultRowHeight="12.75"/>
  <cols>
    <col min="1" max="16384" width="9.125" style="3" customWidth="1"/>
  </cols>
  <sheetData>
    <row r="1" spans="2:4" ht="15.75">
      <c r="B1" s="12" t="s">
        <v>75</v>
      </c>
      <c r="C1" s="12"/>
      <c r="D1" s="12"/>
    </row>
    <row r="2" spans="2:8" ht="16.5" thickBot="1">
      <c r="B2" s="3" t="s">
        <v>93</v>
      </c>
      <c r="H2" s="3" t="s">
        <v>47</v>
      </c>
    </row>
    <row r="3" spans="1:9" ht="16.5" thickBot="1">
      <c r="A3" s="46" t="s">
        <v>95</v>
      </c>
      <c r="B3" s="47" t="s">
        <v>41</v>
      </c>
      <c r="C3" s="48"/>
      <c r="D3" s="48"/>
      <c r="E3" s="47" t="s">
        <v>100</v>
      </c>
      <c r="F3" s="49"/>
      <c r="G3" s="50" t="s">
        <v>79</v>
      </c>
      <c r="H3" s="49" t="s">
        <v>46</v>
      </c>
      <c r="I3" s="51" t="s">
        <v>80</v>
      </c>
    </row>
    <row r="4" spans="1:9" ht="15.75">
      <c r="A4" s="107">
        <v>1</v>
      </c>
      <c r="B4" s="70" t="s">
        <v>63</v>
      </c>
      <c r="C4" s="71"/>
      <c r="D4" s="71"/>
      <c r="E4" s="42" t="s">
        <v>126</v>
      </c>
      <c r="F4" s="43"/>
      <c r="G4" s="17">
        <v>50</v>
      </c>
      <c r="H4" s="16">
        <v>300</v>
      </c>
      <c r="I4" s="52">
        <v>100</v>
      </c>
    </row>
    <row r="5" spans="1:9" ht="15.75">
      <c r="A5" s="107">
        <v>2</v>
      </c>
      <c r="B5" s="70" t="s">
        <v>69</v>
      </c>
      <c r="C5" s="71"/>
      <c r="D5" s="71"/>
      <c r="E5" s="42" t="s">
        <v>127</v>
      </c>
      <c r="F5" s="43"/>
      <c r="G5" s="17">
        <v>75</v>
      </c>
      <c r="H5" s="16">
        <v>350</v>
      </c>
      <c r="I5" s="52">
        <v>150</v>
      </c>
    </row>
    <row r="6" spans="1:9" ht="15.75">
      <c r="A6" s="107">
        <v>3</v>
      </c>
      <c r="B6" s="70" t="s">
        <v>87</v>
      </c>
      <c r="C6" s="71"/>
      <c r="D6" s="72"/>
      <c r="E6" s="42" t="s">
        <v>128</v>
      </c>
      <c r="F6" s="43"/>
      <c r="G6" s="17">
        <v>20</v>
      </c>
      <c r="H6" s="16">
        <v>200</v>
      </c>
      <c r="I6" s="52">
        <v>300</v>
      </c>
    </row>
    <row r="7" spans="1:9" ht="15.75">
      <c r="A7" s="107">
        <v>4</v>
      </c>
      <c r="B7" s="70" t="s">
        <v>92</v>
      </c>
      <c r="C7" s="71"/>
      <c r="D7" s="71"/>
      <c r="E7" s="42" t="s">
        <v>129</v>
      </c>
      <c r="F7" s="43"/>
      <c r="G7" s="17">
        <v>80</v>
      </c>
      <c r="H7" s="16">
        <v>300</v>
      </c>
      <c r="I7" s="52">
        <v>70</v>
      </c>
    </row>
    <row r="8" spans="1:9" ht="15.75">
      <c r="A8" s="107">
        <v>5</v>
      </c>
      <c r="B8" s="70" t="s">
        <v>96</v>
      </c>
      <c r="C8" s="71"/>
      <c r="D8" s="71"/>
      <c r="E8" s="42" t="s">
        <v>130</v>
      </c>
      <c r="F8" s="43"/>
      <c r="G8" s="17">
        <v>80</v>
      </c>
      <c r="H8" s="16">
        <v>250</v>
      </c>
      <c r="I8" s="52">
        <v>40</v>
      </c>
    </row>
    <row r="9" spans="1:9" ht="15.75">
      <c r="A9" s="107">
        <v>6</v>
      </c>
      <c r="B9" s="70" t="s">
        <v>97</v>
      </c>
      <c r="C9" s="71"/>
      <c r="D9" s="71"/>
      <c r="E9" s="42" t="s">
        <v>131</v>
      </c>
      <c r="F9" s="43"/>
      <c r="G9" s="17">
        <v>70</v>
      </c>
      <c r="H9" s="16">
        <v>300</v>
      </c>
      <c r="I9" s="52">
        <v>60</v>
      </c>
    </row>
    <row r="10" spans="1:9" ht="15.75">
      <c r="A10" s="107">
        <v>7</v>
      </c>
      <c r="B10" s="70" t="s">
        <v>98</v>
      </c>
      <c r="C10" s="71"/>
      <c r="D10" s="71"/>
      <c r="E10" s="42" t="s">
        <v>132</v>
      </c>
      <c r="F10" s="43"/>
      <c r="G10" s="17">
        <v>100</v>
      </c>
      <c r="H10" s="16">
        <v>300</v>
      </c>
      <c r="I10" s="52">
        <v>50</v>
      </c>
    </row>
    <row r="11" spans="1:9" ht="16.5" thickBot="1">
      <c r="A11" s="108">
        <v>8</v>
      </c>
      <c r="B11" s="73" t="s">
        <v>99</v>
      </c>
      <c r="C11" s="74"/>
      <c r="D11" s="74"/>
      <c r="E11" s="44" t="s">
        <v>133</v>
      </c>
      <c r="F11" s="28"/>
      <c r="G11" s="45">
        <v>60</v>
      </c>
      <c r="H11" s="38">
        <v>350</v>
      </c>
      <c r="I11" s="30">
        <v>80</v>
      </c>
    </row>
    <row r="12" spans="1:9" ht="15.75">
      <c r="A12" s="40"/>
      <c r="B12" s="40" t="s">
        <v>101</v>
      </c>
      <c r="C12" s="40"/>
      <c r="D12" s="40"/>
      <c r="F12" s="40"/>
      <c r="G12" s="40"/>
      <c r="H12" s="40" t="s">
        <v>48</v>
      </c>
      <c r="I12" s="40"/>
    </row>
    <row r="13" spans="1:9" ht="19.5" thickBot="1">
      <c r="A13" s="39"/>
      <c r="B13" s="40" t="s">
        <v>102</v>
      </c>
      <c r="C13" s="40"/>
      <c r="D13" s="40"/>
      <c r="E13" s="40"/>
      <c r="F13" s="40"/>
      <c r="G13" s="40"/>
      <c r="H13" s="40"/>
      <c r="I13" s="40"/>
    </row>
    <row r="14" spans="1:9" ht="15.75">
      <c r="A14" s="40"/>
      <c r="B14" s="144" t="s">
        <v>94</v>
      </c>
      <c r="C14" s="146" t="s">
        <v>103</v>
      </c>
      <c r="D14" s="147"/>
      <c r="E14" s="147"/>
      <c r="F14" s="148"/>
      <c r="G14" s="57" t="s">
        <v>104</v>
      </c>
      <c r="H14" s="55"/>
      <c r="I14" s="56"/>
    </row>
    <row r="15" spans="1:9" ht="16.5" thickBot="1">
      <c r="A15" s="40"/>
      <c r="B15" s="145"/>
      <c r="C15" s="149"/>
      <c r="D15" s="150"/>
      <c r="E15" s="150"/>
      <c r="F15" s="151"/>
      <c r="G15" s="59" t="s">
        <v>77</v>
      </c>
      <c r="H15" s="59" t="s">
        <v>57</v>
      </c>
      <c r="I15" s="60" t="s">
        <v>78</v>
      </c>
    </row>
    <row r="16" spans="1:9" ht="15.75">
      <c r="A16" s="40"/>
      <c r="B16" s="109">
        <v>1</v>
      </c>
      <c r="C16" s="75" t="s">
        <v>64</v>
      </c>
      <c r="D16" s="76"/>
      <c r="E16" s="76"/>
      <c r="F16" s="76"/>
      <c r="G16" s="111" t="s">
        <v>81</v>
      </c>
      <c r="H16" s="113" t="s">
        <v>262</v>
      </c>
      <c r="I16" s="114" t="s">
        <v>265</v>
      </c>
    </row>
    <row r="17" spans="1:9" ht="15.75">
      <c r="A17" s="40"/>
      <c r="B17" s="109">
        <v>2</v>
      </c>
      <c r="C17" s="75" t="s">
        <v>70</v>
      </c>
      <c r="D17" s="76"/>
      <c r="E17" s="76"/>
      <c r="F17" s="76"/>
      <c r="G17" s="112" t="s">
        <v>81</v>
      </c>
      <c r="H17" s="113" t="s">
        <v>262</v>
      </c>
      <c r="I17" s="114" t="s">
        <v>265</v>
      </c>
    </row>
    <row r="18" spans="1:9" ht="15.75">
      <c r="A18" s="40"/>
      <c r="B18" s="109">
        <v>3</v>
      </c>
      <c r="C18" s="75" t="s">
        <v>88</v>
      </c>
      <c r="D18" s="76"/>
      <c r="E18" s="76"/>
      <c r="F18" s="76"/>
      <c r="G18" s="112" t="s">
        <v>85</v>
      </c>
      <c r="H18" s="113" t="s">
        <v>263</v>
      </c>
      <c r="I18" s="114" t="s">
        <v>262</v>
      </c>
    </row>
    <row r="19" spans="1:9" ht="15.75">
      <c r="A19" s="40"/>
      <c r="B19" s="109">
        <v>4</v>
      </c>
      <c r="C19" s="75" t="s">
        <v>105</v>
      </c>
      <c r="D19" s="76"/>
      <c r="E19" s="76"/>
      <c r="F19" s="76"/>
      <c r="G19" s="113" t="s">
        <v>85</v>
      </c>
      <c r="H19" s="113" t="s">
        <v>264</v>
      </c>
      <c r="I19" s="114" t="s">
        <v>267</v>
      </c>
    </row>
    <row r="20" spans="1:9" ht="15.75">
      <c r="A20" s="39"/>
      <c r="B20" s="109">
        <v>5</v>
      </c>
      <c r="C20" s="75" t="s">
        <v>106</v>
      </c>
      <c r="D20" s="76"/>
      <c r="E20" s="76"/>
      <c r="F20" s="76"/>
      <c r="G20" s="113" t="s">
        <v>91</v>
      </c>
      <c r="H20" s="113" t="s">
        <v>265</v>
      </c>
      <c r="I20" s="114" t="s">
        <v>268</v>
      </c>
    </row>
    <row r="21" spans="1:9" ht="15.75">
      <c r="A21" s="40"/>
      <c r="B21" s="109">
        <v>6</v>
      </c>
      <c r="C21" s="75" t="s">
        <v>107</v>
      </c>
      <c r="D21" s="76"/>
      <c r="E21" s="76"/>
      <c r="F21" s="76"/>
      <c r="G21" s="113" t="s">
        <v>81</v>
      </c>
      <c r="H21" s="113" t="s">
        <v>266</v>
      </c>
      <c r="I21" s="114" t="s">
        <v>268</v>
      </c>
    </row>
    <row r="22" spans="1:9" ht="15.75">
      <c r="A22" s="40"/>
      <c r="B22" s="109">
        <v>7</v>
      </c>
      <c r="C22" s="75" t="s">
        <v>83</v>
      </c>
      <c r="D22" s="76"/>
      <c r="E22" s="76"/>
      <c r="F22" s="76"/>
      <c r="G22" s="113" t="s">
        <v>81</v>
      </c>
      <c r="H22" s="113" t="s">
        <v>262</v>
      </c>
      <c r="I22" s="114" t="s">
        <v>265</v>
      </c>
    </row>
    <row r="23" spans="1:9" ht="15.75">
      <c r="A23" s="40"/>
      <c r="B23" s="109">
        <v>8</v>
      </c>
      <c r="C23" s="75" t="s">
        <v>66</v>
      </c>
      <c r="D23" s="76"/>
      <c r="E23" s="76"/>
      <c r="F23" s="76"/>
      <c r="G23" s="113" t="s">
        <v>81</v>
      </c>
      <c r="H23" s="113" t="s">
        <v>262</v>
      </c>
      <c r="I23" s="114" t="s">
        <v>267</v>
      </c>
    </row>
    <row r="24" spans="1:9" ht="15.75">
      <c r="A24" s="40"/>
      <c r="B24" s="109">
        <v>9</v>
      </c>
      <c r="C24" s="76" t="s">
        <v>108</v>
      </c>
      <c r="D24" s="76"/>
      <c r="E24" s="76"/>
      <c r="F24" s="76"/>
      <c r="G24" s="113" t="s">
        <v>82</v>
      </c>
      <c r="H24" s="113" t="s">
        <v>265</v>
      </c>
      <c r="I24" s="114" t="s">
        <v>268</v>
      </c>
    </row>
    <row r="25" spans="1:9" ht="15.75">
      <c r="A25" s="40"/>
      <c r="B25" s="109">
        <v>10</v>
      </c>
      <c r="C25" s="76" t="s">
        <v>65</v>
      </c>
      <c r="D25" s="76"/>
      <c r="E25" s="76"/>
      <c r="F25" s="77"/>
      <c r="G25" s="113" t="s">
        <v>82</v>
      </c>
      <c r="H25" s="113" t="s">
        <v>267</v>
      </c>
      <c r="I25" s="114" t="s">
        <v>84</v>
      </c>
    </row>
    <row r="26" spans="1:9" ht="15.75">
      <c r="A26" s="40"/>
      <c r="B26" s="109">
        <v>11</v>
      </c>
      <c r="C26" s="76" t="s">
        <v>109</v>
      </c>
      <c r="D26" s="76"/>
      <c r="E26" s="76"/>
      <c r="F26" s="77"/>
      <c r="G26" s="113" t="s">
        <v>82</v>
      </c>
      <c r="H26" s="113" t="s">
        <v>268</v>
      </c>
      <c r="I26" s="114" t="s">
        <v>84</v>
      </c>
    </row>
    <row r="27" spans="1:9" ht="15.75">
      <c r="A27" s="39"/>
      <c r="B27" s="109">
        <v>12</v>
      </c>
      <c r="C27" s="76" t="s">
        <v>110</v>
      </c>
      <c r="D27" s="76"/>
      <c r="E27" s="76"/>
      <c r="F27" s="77"/>
      <c r="G27" s="113" t="s">
        <v>81</v>
      </c>
      <c r="H27" s="113" t="s">
        <v>262</v>
      </c>
      <c r="I27" s="115" t="s">
        <v>265</v>
      </c>
    </row>
    <row r="28" spans="1:9" ht="15.75">
      <c r="A28" s="40"/>
      <c r="B28" s="109">
        <v>13</v>
      </c>
      <c r="C28" s="76" t="s">
        <v>73</v>
      </c>
      <c r="D28" s="76"/>
      <c r="E28" s="76"/>
      <c r="F28" s="77"/>
      <c r="G28" s="113" t="s">
        <v>85</v>
      </c>
      <c r="H28" s="113" t="s">
        <v>269</v>
      </c>
      <c r="I28" s="115" t="s">
        <v>266</v>
      </c>
    </row>
    <row r="29" spans="1:9" ht="15.75">
      <c r="A29" s="40"/>
      <c r="B29" s="109">
        <v>14</v>
      </c>
      <c r="C29" s="76" t="s">
        <v>74</v>
      </c>
      <c r="D29" s="76"/>
      <c r="E29" s="76"/>
      <c r="F29" s="77"/>
      <c r="G29" s="113" t="s">
        <v>85</v>
      </c>
      <c r="H29" s="113" t="s">
        <v>263</v>
      </c>
      <c r="I29" s="115" t="s">
        <v>262</v>
      </c>
    </row>
    <row r="30" spans="1:9" ht="15.75">
      <c r="A30" s="40"/>
      <c r="B30" s="109">
        <v>15</v>
      </c>
      <c r="C30" s="76" t="s">
        <v>89</v>
      </c>
      <c r="D30" s="76"/>
      <c r="E30" s="76"/>
      <c r="F30" s="77"/>
      <c r="G30" s="113" t="s">
        <v>81</v>
      </c>
      <c r="H30" s="113" t="s">
        <v>262</v>
      </c>
      <c r="I30" s="115" t="s">
        <v>265</v>
      </c>
    </row>
    <row r="31" spans="1:9" ht="15.75">
      <c r="A31" s="40"/>
      <c r="B31" s="109">
        <v>16</v>
      </c>
      <c r="C31" s="76" t="s">
        <v>71</v>
      </c>
      <c r="D31" s="76"/>
      <c r="E31" s="76"/>
      <c r="F31" s="77"/>
      <c r="G31" s="113" t="s">
        <v>86</v>
      </c>
      <c r="H31" s="113" t="s">
        <v>266</v>
      </c>
      <c r="I31" s="115" t="s">
        <v>268</v>
      </c>
    </row>
    <row r="32" spans="1:9" ht="15.75">
      <c r="A32" s="40"/>
      <c r="B32" s="109">
        <v>17</v>
      </c>
      <c r="C32" s="76" t="s">
        <v>111</v>
      </c>
      <c r="D32" s="76"/>
      <c r="E32" s="76"/>
      <c r="F32" s="77"/>
      <c r="G32" s="113" t="s">
        <v>85</v>
      </c>
      <c r="H32" s="113" t="s">
        <v>264</v>
      </c>
      <c r="I32" s="115" t="s">
        <v>267</v>
      </c>
    </row>
    <row r="33" spans="1:9" ht="15.75">
      <c r="A33" s="40"/>
      <c r="B33" s="109">
        <v>18</v>
      </c>
      <c r="C33" s="76" t="s">
        <v>72</v>
      </c>
      <c r="D33" s="76"/>
      <c r="E33" s="76"/>
      <c r="F33" s="77"/>
      <c r="G33" s="113" t="s">
        <v>85</v>
      </c>
      <c r="H33" s="113" t="s">
        <v>263</v>
      </c>
      <c r="I33" s="115" t="s">
        <v>262</v>
      </c>
    </row>
    <row r="34" spans="1:9" ht="15.75">
      <c r="A34" s="40"/>
      <c r="B34" s="109">
        <v>19</v>
      </c>
      <c r="C34" s="76" t="s">
        <v>112</v>
      </c>
      <c r="D34" s="76"/>
      <c r="E34" s="76"/>
      <c r="F34" s="77"/>
      <c r="G34" s="113" t="s">
        <v>81</v>
      </c>
      <c r="H34" s="113" t="s">
        <v>262</v>
      </c>
      <c r="I34" s="115" t="s">
        <v>265</v>
      </c>
    </row>
    <row r="35" spans="1:9" ht="15.75">
      <c r="A35" s="40"/>
      <c r="B35" s="109">
        <v>20</v>
      </c>
      <c r="C35" s="76" t="s">
        <v>90</v>
      </c>
      <c r="D35" s="76"/>
      <c r="E35" s="76"/>
      <c r="F35" s="77"/>
      <c r="G35" s="113" t="s">
        <v>85</v>
      </c>
      <c r="H35" s="113" t="s">
        <v>264</v>
      </c>
      <c r="I35" s="115" t="s">
        <v>265</v>
      </c>
    </row>
    <row r="36" spans="1:9" ht="15.75">
      <c r="A36" s="40"/>
      <c r="B36" s="109">
        <v>21</v>
      </c>
      <c r="C36" s="76" t="s">
        <v>113</v>
      </c>
      <c r="D36" s="76"/>
      <c r="E36" s="76"/>
      <c r="F36" s="77"/>
      <c r="G36" s="113" t="s">
        <v>118</v>
      </c>
      <c r="H36" s="113" t="s">
        <v>268</v>
      </c>
      <c r="I36" s="114" t="s">
        <v>84</v>
      </c>
    </row>
    <row r="37" spans="1:9" ht="15.75">
      <c r="A37" s="40"/>
      <c r="B37" s="109">
        <v>22</v>
      </c>
      <c r="C37" s="76" t="s">
        <v>114</v>
      </c>
      <c r="D37" s="76"/>
      <c r="E37" s="76"/>
      <c r="F37" s="77"/>
      <c r="G37" s="113" t="s">
        <v>82</v>
      </c>
      <c r="H37" s="113" t="s">
        <v>267</v>
      </c>
      <c r="I37" s="114" t="s">
        <v>84</v>
      </c>
    </row>
    <row r="38" spans="1:9" ht="15.75">
      <c r="A38" s="40"/>
      <c r="B38" s="109">
        <v>23</v>
      </c>
      <c r="C38" s="76" t="s">
        <v>115</v>
      </c>
      <c r="D38" s="76"/>
      <c r="E38" s="76"/>
      <c r="F38" s="77"/>
      <c r="G38" s="113" t="s">
        <v>81</v>
      </c>
      <c r="H38" s="113" t="s">
        <v>266</v>
      </c>
      <c r="I38" s="114" t="s">
        <v>268</v>
      </c>
    </row>
    <row r="39" spans="1:9" ht="15.75">
      <c r="A39" s="40"/>
      <c r="B39" s="109">
        <v>24</v>
      </c>
      <c r="C39" s="76" t="s">
        <v>116</v>
      </c>
      <c r="D39" s="76"/>
      <c r="E39" s="76"/>
      <c r="F39" s="77"/>
      <c r="G39" s="113" t="s">
        <v>82</v>
      </c>
      <c r="H39" s="113" t="s">
        <v>265</v>
      </c>
      <c r="I39" s="114" t="s">
        <v>268</v>
      </c>
    </row>
    <row r="40" spans="1:9" ht="16.5" thickBot="1">
      <c r="A40" s="40"/>
      <c r="B40" s="58">
        <v>25</v>
      </c>
      <c r="C40" s="74" t="s">
        <v>117</v>
      </c>
      <c r="D40" s="74"/>
      <c r="E40" s="74"/>
      <c r="F40" s="78"/>
      <c r="G40" s="116" t="s">
        <v>85</v>
      </c>
      <c r="H40" s="116" t="s">
        <v>263</v>
      </c>
      <c r="I40" s="117" t="s">
        <v>262</v>
      </c>
    </row>
    <row r="41" spans="7:8" ht="15.75">
      <c r="G41" s="152" t="s">
        <v>49</v>
      </c>
      <c r="H41" s="152"/>
    </row>
    <row r="42" spans="2:8" ht="15.75">
      <c r="B42" s="131" t="s">
        <v>119</v>
      </c>
      <c r="C42" s="131"/>
      <c r="D42" s="131"/>
      <c r="E42" s="131"/>
      <c r="F42" s="131"/>
      <c r="G42" s="131"/>
      <c r="H42" s="131"/>
    </row>
    <row r="43" spans="2:8" ht="15.75">
      <c r="B43" s="20" t="s">
        <v>120</v>
      </c>
      <c r="C43" s="41"/>
      <c r="D43" s="15"/>
      <c r="E43" s="110" t="s">
        <v>91</v>
      </c>
      <c r="F43" s="110" t="s">
        <v>267</v>
      </c>
      <c r="G43" s="110" t="s">
        <v>273</v>
      </c>
      <c r="H43" s="110" t="s">
        <v>125</v>
      </c>
    </row>
    <row r="44" spans="2:8" ht="15.75">
      <c r="B44" s="153" t="s">
        <v>121</v>
      </c>
      <c r="C44" s="154"/>
      <c r="D44" s="155"/>
      <c r="E44" s="159" t="s">
        <v>122</v>
      </c>
      <c r="F44" s="159" t="s">
        <v>123</v>
      </c>
      <c r="G44" s="159" t="s">
        <v>124</v>
      </c>
      <c r="H44" s="129" t="s">
        <v>302</v>
      </c>
    </row>
    <row r="45" spans="2:8" ht="15.75">
      <c r="B45" s="156"/>
      <c r="C45" s="157"/>
      <c r="D45" s="158"/>
      <c r="E45" s="130"/>
      <c r="F45" s="130"/>
      <c r="G45" s="130"/>
      <c r="H45" s="133" t="s">
        <v>303</v>
      </c>
    </row>
  </sheetData>
  <sheetProtection password="CEE5" sheet="1" objects="1" scenarios="1"/>
  <mergeCells count="8">
    <mergeCell ref="B14:B15"/>
    <mergeCell ref="C14:F15"/>
    <mergeCell ref="G41:H41"/>
    <mergeCell ref="B44:D45"/>
    <mergeCell ref="E44:E45"/>
    <mergeCell ref="F44:F45"/>
    <mergeCell ref="G44:G45"/>
    <mergeCell ref="B42:H42"/>
  </mergeCells>
  <printOptions/>
  <pageMargins left="1.3779527559055118" right="0.7874015748031497" top="0.984251968503937" bottom="0.984251968503937" header="0.5118110236220472" footer="0.5118110236220472"/>
  <pageSetup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9.875" style="1" bestFit="1" customWidth="1"/>
    <col min="3" max="16384" width="9.125" style="1" customWidth="1"/>
  </cols>
  <sheetData>
    <row r="1" spans="2:8" ht="18.75">
      <c r="B1" s="37" t="s">
        <v>202</v>
      </c>
      <c r="C1" s="37"/>
      <c r="D1" s="37"/>
      <c r="E1" s="37"/>
      <c r="F1" s="37"/>
      <c r="G1" s="37"/>
      <c r="H1" s="37"/>
    </row>
    <row r="2" spans="2:6" ht="18.75">
      <c r="B2" s="37" t="s">
        <v>167</v>
      </c>
      <c r="C2" s="37"/>
      <c r="D2" s="37"/>
      <c r="E2" s="37"/>
      <c r="F2" s="37"/>
    </row>
    <row r="3" spans="2:9" ht="18.75">
      <c r="B3" s="86" t="s">
        <v>203</v>
      </c>
      <c r="C3" s="86"/>
      <c r="D3" s="86"/>
      <c r="E3" s="86"/>
      <c r="F3" s="86"/>
      <c r="G3" s="86"/>
      <c r="H3" s="86"/>
      <c r="I3" s="86"/>
    </row>
    <row r="4" spans="2:9" ht="19.5" thickBot="1">
      <c r="B4" s="37"/>
      <c r="C4" s="37"/>
      <c r="H4" s="3" t="s">
        <v>47</v>
      </c>
      <c r="I4" s="3"/>
    </row>
    <row r="5" spans="1:9" ht="18.75">
      <c r="A5" s="87"/>
      <c r="B5" s="175" t="s">
        <v>152</v>
      </c>
      <c r="C5" s="176"/>
      <c r="D5" s="177"/>
      <c r="E5" s="165" t="s">
        <v>154</v>
      </c>
      <c r="F5" s="166"/>
      <c r="G5" s="165" t="s">
        <v>155</v>
      </c>
      <c r="H5" s="183"/>
      <c r="I5" s="87"/>
    </row>
    <row r="6" spans="1:9" ht="19.5" thickBot="1">
      <c r="A6" s="87"/>
      <c r="B6" s="178" t="s">
        <v>153</v>
      </c>
      <c r="C6" s="179"/>
      <c r="D6" s="180"/>
      <c r="E6" s="181" t="s">
        <v>156</v>
      </c>
      <c r="F6" s="182"/>
      <c r="G6" s="181" t="s">
        <v>157</v>
      </c>
      <c r="H6" s="184"/>
      <c r="I6" s="87"/>
    </row>
    <row r="7" spans="1:9" ht="18.75">
      <c r="A7" s="88"/>
      <c r="B7" s="187" t="s">
        <v>63</v>
      </c>
      <c r="C7" s="188"/>
      <c r="D7" s="189"/>
      <c r="E7" s="185"/>
      <c r="F7" s="186"/>
      <c r="G7" s="169"/>
      <c r="H7" s="170"/>
      <c r="I7" s="89"/>
    </row>
    <row r="8" spans="1:9" ht="18.75">
      <c r="A8" s="90"/>
      <c r="B8" s="132" t="s">
        <v>64</v>
      </c>
      <c r="C8" s="160"/>
      <c r="D8" s="161"/>
      <c r="E8" s="190"/>
      <c r="F8" s="191"/>
      <c r="G8" s="171"/>
      <c r="H8" s="172"/>
      <c r="I8" s="91"/>
    </row>
    <row r="9" spans="1:9" ht="18.75">
      <c r="A9" s="90"/>
      <c r="B9" s="162" t="s">
        <v>107</v>
      </c>
      <c r="C9" s="163"/>
      <c r="D9" s="164"/>
      <c r="E9" s="190"/>
      <c r="F9" s="191"/>
      <c r="G9" s="171"/>
      <c r="H9" s="172"/>
      <c r="I9" s="91"/>
    </row>
    <row r="10" spans="1:9" ht="18.75">
      <c r="A10" s="90"/>
      <c r="B10" s="162" t="s">
        <v>83</v>
      </c>
      <c r="C10" s="163"/>
      <c r="D10" s="164"/>
      <c r="E10" s="190"/>
      <c r="F10" s="191"/>
      <c r="G10" s="171"/>
      <c r="H10" s="172"/>
      <c r="I10" s="92"/>
    </row>
    <row r="11" spans="1:9" ht="18.75">
      <c r="A11" s="90"/>
      <c r="B11" s="162" t="s">
        <v>66</v>
      </c>
      <c r="C11" s="163"/>
      <c r="D11" s="164"/>
      <c r="E11" s="190"/>
      <c r="F11" s="191"/>
      <c r="G11" s="171"/>
      <c r="H11" s="172"/>
      <c r="I11" s="91"/>
    </row>
    <row r="12" spans="1:9" ht="19.5" thickBot="1">
      <c r="A12" s="90"/>
      <c r="B12" s="199" t="s">
        <v>65</v>
      </c>
      <c r="C12" s="200"/>
      <c r="D12" s="201"/>
      <c r="E12" s="192"/>
      <c r="F12" s="193"/>
      <c r="G12" s="173"/>
      <c r="H12" s="174"/>
      <c r="I12" s="91"/>
    </row>
    <row r="13" spans="1:9" ht="19.5" thickBot="1">
      <c r="A13" s="93"/>
      <c r="B13" s="194" t="s">
        <v>158</v>
      </c>
      <c r="C13" s="195"/>
      <c r="D13" s="196"/>
      <c r="E13" s="103"/>
      <c r="F13" s="197" t="s">
        <v>159</v>
      </c>
      <c r="G13" s="198"/>
      <c r="H13" s="83"/>
      <c r="I13" s="94" t="s">
        <v>160</v>
      </c>
    </row>
    <row r="14" spans="1:9" ht="18.75">
      <c r="A14" s="97" t="s">
        <v>277</v>
      </c>
      <c r="B14" s="13"/>
      <c r="C14" s="13"/>
      <c r="D14" s="10"/>
      <c r="E14" s="13"/>
      <c r="F14" s="10"/>
      <c r="G14" s="12" t="s">
        <v>168</v>
      </c>
      <c r="H14" s="12"/>
      <c r="I14" s="12"/>
    </row>
    <row r="15" spans="1:9" ht="19.5">
      <c r="A15" s="98" t="s">
        <v>162</v>
      </c>
      <c r="B15" s="11"/>
      <c r="C15" s="11"/>
      <c r="D15" s="11"/>
      <c r="E15" s="167"/>
      <c r="F15" s="168"/>
      <c r="G15" s="61" t="s">
        <v>67</v>
      </c>
      <c r="H15" s="62"/>
      <c r="I15" s="63"/>
    </row>
    <row r="16" spans="2:9" ht="18.75">
      <c r="B16" s="86" t="s">
        <v>204</v>
      </c>
      <c r="C16" s="86"/>
      <c r="D16" s="86"/>
      <c r="G16" s="54" t="s">
        <v>161</v>
      </c>
      <c r="H16" s="53"/>
      <c r="I16" s="64"/>
    </row>
    <row r="17" spans="2:8" ht="18.75">
      <c r="B17" s="1" t="s">
        <v>42</v>
      </c>
      <c r="H17" s="79"/>
    </row>
    <row r="18" spans="2:8" ht="18.75">
      <c r="B18" s="1" t="s">
        <v>37</v>
      </c>
      <c r="H18" s="79"/>
    </row>
    <row r="19" spans="2:8" ht="18.75">
      <c r="B19" s="1" t="s">
        <v>76</v>
      </c>
      <c r="H19" s="79"/>
    </row>
    <row r="20" spans="2:6" ht="18.75">
      <c r="B20" s="105" t="s">
        <v>205</v>
      </c>
      <c r="C20" s="105"/>
      <c r="D20" s="105"/>
      <c r="E20" s="105"/>
      <c r="F20" s="105"/>
    </row>
    <row r="21" spans="2:8" ht="20.25">
      <c r="B21" s="1" t="s">
        <v>38</v>
      </c>
      <c r="H21" s="65">
        <f>17.5*(H17)^0.3333</f>
        <v>0</v>
      </c>
    </row>
    <row r="22" spans="2:8" ht="21" thickBot="1">
      <c r="B22" s="1" t="s">
        <v>43</v>
      </c>
      <c r="H22" s="66">
        <f>1.7*H21</f>
        <v>0</v>
      </c>
    </row>
    <row r="23" spans="2:8" ht="20.25" thickBot="1">
      <c r="B23" s="1" t="s">
        <v>138</v>
      </c>
      <c r="H23" s="95"/>
    </row>
    <row r="24" ht="18.75">
      <c r="B24" s="1" t="s">
        <v>39</v>
      </c>
    </row>
    <row r="25" spans="2:8" ht="18">
      <c r="B25" s="1" t="s">
        <v>137</v>
      </c>
      <c r="G25" s="1" t="s">
        <v>136</v>
      </c>
      <c r="H25" s="96" t="e">
        <f>0.24*(H23/H21)</f>
        <v>#DIV/0!</v>
      </c>
    </row>
    <row r="26" spans="2:8" ht="18">
      <c r="B26" s="1" t="s">
        <v>40</v>
      </c>
      <c r="G26" s="106" t="s">
        <v>211</v>
      </c>
      <c r="H26" s="1" t="e">
        <f>700/(3*(((1+29.8*(H25^3))^0.5)-1))</f>
        <v>#DIV/0!</v>
      </c>
    </row>
    <row r="27" spans="2:8" ht="18">
      <c r="B27" s="1" t="s">
        <v>40</v>
      </c>
      <c r="F27" s="1" t="s">
        <v>44</v>
      </c>
      <c r="G27" s="106" t="s">
        <v>211</v>
      </c>
      <c r="H27" s="1" t="e">
        <f>22/((((LOG(H25))+0.158)^0.5)*H25)</f>
        <v>#DIV/0!</v>
      </c>
    </row>
    <row r="28" spans="2:9" ht="18">
      <c r="B28" s="86" t="s">
        <v>206</v>
      </c>
      <c r="C28" s="86"/>
      <c r="D28" s="86"/>
      <c r="E28" s="86"/>
      <c r="F28" s="86"/>
      <c r="G28" s="86"/>
      <c r="H28" s="86"/>
      <c r="I28" s="37"/>
    </row>
    <row r="29" spans="3:9" ht="18.75">
      <c r="C29" s="3" t="s">
        <v>210</v>
      </c>
      <c r="D29" s="3"/>
      <c r="E29" s="3"/>
      <c r="F29" s="3"/>
      <c r="H29" s="118" t="s">
        <v>209</v>
      </c>
      <c r="I29" s="118"/>
    </row>
    <row r="30" spans="2:9" ht="18.75">
      <c r="B30" s="9" t="s">
        <v>45</v>
      </c>
      <c r="C30" s="80"/>
      <c r="D30" s="80"/>
      <c r="E30" s="80"/>
      <c r="F30" s="80"/>
      <c r="G30" s="80"/>
      <c r="H30" s="81"/>
      <c r="I30" s="81"/>
    </row>
    <row r="31" spans="2:9" ht="18.75">
      <c r="B31" s="14" t="s">
        <v>46</v>
      </c>
      <c r="C31" s="16">
        <v>100</v>
      </c>
      <c r="D31" s="16">
        <v>200</v>
      </c>
      <c r="E31" s="16">
        <v>300</v>
      </c>
      <c r="F31" s="16">
        <v>400</v>
      </c>
      <c r="G31" s="16">
        <v>700</v>
      </c>
      <c r="H31" s="18">
        <v>800</v>
      </c>
      <c r="I31" s="18">
        <v>1000</v>
      </c>
    </row>
    <row r="32" spans="2:8" ht="18.75">
      <c r="B32" s="86" t="s">
        <v>207</v>
      </c>
      <c r="C32" s="86"/>
      <c r="D32" s="86"/>
      <c r="E32" s="86"/>
      <c r="F32" s="86"/>
      <c r="G32" s="86"/>
      <c r="H32" s="86"/>
    </row>
    <row r="33" ht="18.75">
      <c r="B33" s="1" t="s">
        <v>50</v>
      </c>
    </row>
    <row r="34" ht="18.75">
      <c r="B34" s="1" t="s">
        <v>185</v>
      </c>
    </row>
    <row r="35" ht="18.75">
      <c r="B35" s="1" t="s">
        <v>51</v>
      </c>
    </row>
    <row r="36" spans="2:9" ht="18.75">
      <c r="B36" s="1" t="s">
        <v>135</v>
      </c>
      <c r="H36" s="203"/>
      <c r="I36" s="204"/>
    </row>
    <row r="37" spans="2:9" ht="18.75">
      <c r="B37" s="69" t="s">
        <v>180</v>
      </c>
      <c r="C37" s="76"/>
      <c r="D37" s="76"/>
      <c r="E37" s="76"/>
      <c r="F37" s="76"/>
      <c r="G37" s="76"/>
      <c r="H37" s="76"/>
      <c r="I37" s="100">
        <f>H22</f>
        <v>0</v>
      </c>
    </row>
    <row r="38" spans="3:5" ht="18.75">
      <c r="C38" s="86" t="s">
        <v>274</v>
      </c>
      <c r="D38" s="86"/>
      <c r="E38" s="86"/>
    </row>
    <row r="39" ht="19.5" thickBot="1">
      <c r="B39" s="1" t="s">
        <v>163</v>
      </c>
    </row>
    <row r="40" spans="2:9" ht="19.5" thickBot="1">
      <c r="B40" s="1" t="s">
        <v>164</v>
      </c>
      <c r="I40" s="102"/>
    </row>
    <row r="41" ht="19.5" thickBot="1">
      <c r="B41" s="1" t="s">
        <v>163</v>
      </c>
    </row>
    <row r="42" spans="2:9" ht="19.5" thickBot="1">
      <c r="B42" s="1" t="s">
        <v>165</v>
      </c>
      <c r="I42" s="102"/>
    </row>
    <row r="43" spans="7:8" ht="18.75">
      <c r="G43" s="12" t="s">
        <v>169</v>
      </c>
      <c r="H43" s="12"/>
    </row>
    <row r="44" spans="1:9" ht="19.5" thickBot="1">
      <c r="A44" s="202" t="s">
        <v>68</v>
      </c>
      <c r="B44" s="202"/>
      <c r="C44" s="202"/>
      <c r="D44" s="202"/>
      <c r="E44" s="202"/>
      <c r="F44" s="202"/>
      <c r="G44" s="202"/>
      <c r="H44" s="202"/>
      <c r="I44" s="202"/>
    </row>
    <row r="45" spans="1:9" ht="18.75">
      <c r="A45" s="25" t="s">
        <v>52</v>
      </c>
      <c r="B45" s="6"/>
      <c r="C45" s="7"/>
      <c r="D45" s="7" t="s">
        <v>55</v>
      </c>
      <c r="E45" s="7"/>
      <c r="F45" s="7"/>
      <c r="G45" s="7"/>
      <c r="H45" s="7"/>
      <c r="I45" s="27"/>
    </row>
    <row r="46" spans="1:9" ht="19.5" thickBot="1">
      <c r="A46" s="26" t="s">
        <v>53</v>
      </c>
      <c r="B46" s="125" t="s">
        <v>56</v>
      </c>
      <c r="C46" s="29"/>
      <c r="D46" s="125" t="s">
        <v>57</v>
      </c>
      <c r="E46" s="29"/>
      <c r="F46" s="125" t="s">
        <v>58</v>
      </c>
      <c r="G46" s="29"/>
      <c r="H46" s="126" t="s">
        <v>276</v>
      </c>
      <c r="I46" s="127"/>
    </row>
    <row r="47" spans="1:9" ht="18.75">
      <c r="A47" s="33" t="s">
        <v>54</v>
      </c>
      <c r="B47" s="23">
        <f>INT(H19*0.2)</f>
        <v>0</v>
      </c>
      <c r="C47" s="5"/>
      <c r="D47" s="36">
        <f>INT(H19*0.05)</f>
        <v>0</v>
      </c>
      <c r="E47" s="5"/>
      <c r="F47" s="23" t="s">
        <v>62</v>
      </c>
      <c r="G47" s="5"/>
      <c r="H47" s="23" t="s">
        <v>62</v>
      </c>
      <c r="I47" s="24"/>
    </row>
    <row r="48" spans="1:9" ht="18.75">
      <c r="A48" s="31" t="s">
        <v>59</v>
      </c>
      <c r="B48" s="19" t="s">
        <v>62</v>
      </c>
      <c r="C48" s="8"/>
      <c r="D48" s="34">
        <f>INT(H19*0.2)</f>
        <v>0</v>
      </c>
      <c r="E48" s="8"/>
      <c r="F48" s="34">
        <f>INT(H19*0.3)</f>
        <v>0</v>
      </c>
      <c r="G48" s="8"/>
      <c r="H48" s="34">
        <f>INT(H19*0.5)</f>
        <v>0</v>
      </c>
      <c r="I48" s="35"/>
    </row>
    <row r="49" spans="1:9" ht="18.75">
      <c r="A49" s="31" t="s">
        <v>60</v>
      </c>
      <c r="B49" s="19" t="s">
        <v>62</v>
      </c>
      <c r="C49" s="8"/>
      <c r="D49" s="34">
        <f>INT(H19*0.1)</f>
        <v>0</v>
      </c>
      <c r="E49" s="8"/>
      <c r="F49" s="34">
        <f>INT(H19*0.4)</f>
        <v>0</v>
      </c>
      <c r="G49" s="8"/>
      <c r="H49" s="34">
        <f>INT(H19*0.5)</f>
        <v>0</v>
      </c>
      <c r="I49" s="35"/>
    </row>
    <row r="50" spans="1:9" ht="19.5" thickBot="1">
      <c r="A50" s="32" t="s">
        <v>61</v>
      </c>
      <c r="B50" s="21" t="s">
        <v>62</v>
      </c>
      <c r="C50" s="4"/>
      <c r="D50" s="21" t="s">
        <v>62</v>
      </c>
      <c r="E50" s="4"/>
      <c r="F50" s="21" t="s">
        <v>62</v>
      </c>
      <c r="G50" s="4"/>
      <c r="H50" s="21">
        <f>H19</f>
        <v>0</v>
      </c>
      <c r="I50" s="22"/>
    </row>
    <row r="51" spans="1:9" ht="19.5" thickBot="1">
      <c r="A51" s="3" t="s">
        <v>134</v>
      </c>
      <c r="B51" s="3"/>
      <c r="C51" s="3"/>
      <c r="D51" s="67">
        <f>E13</f>
        <v>0</v>
      </c>
      <c r="E51" s="3"/>
      <c r="F51" s="3"/>
      <c r="G51" s="3"/>
      <c r="H51" s="40"/>
      <c r="I51" s="40"/>
    </row>
    <row r="53" spans="2:8" ht="18.75">
      <c r="B53" s="86" t="s">
        <v>208</v>
      </c>
      <c r="C53" s="86"/>
      <c r="D53" s="86"/>
      <c r="E53" s="86"/>
      <c r="F53" s="86"/>
      <c r="G53" s="86"/>
      <c r="H53" s="86"/>
    </row>
    <row r="54" spans="2:9" ht="18.75">
      <c r="B54" s="1" t="s">
        <v>170</v>
      </c>
      <c r="F54" s="37"/>
      <c r="G54" s="37"/>
      <c r="H54" s="37"/>
      <c r="I54" s="37"/>
    </row>
    <row r="55" spans="3:9" ht="19.5" thickBot="1">
      <c r="C55" s="140" t="s">
        <v>166</v>
      </c>
      <c r="D55" s="140"/>
      <c r="I55" s="37"/>
    </row>
    <row r="56" spans="4:8" ht="19.5" thickBot="1">
      <c r="D56" s="1" t="s">
        <v>278</v>
      </c>
      <c r="H56" s="102"/>
    </row>
    <row r="57" spans="4:8" ht="19.5" thickBot="1">
      <c r="D57" s="1" t="s">
        <v>279</v>
      </c>
      <c r="H57" s="102"/>
    </row>
    <row r="58" spans="4:8" ht="19.5" thickBot="1">
      <c r="D58" s="1" t="s">
        <v>139</v>
      </c>
      <c r="H58" s="102"/>
    </row>
    <row r="59" spans="4:8" ht="19.5" thickBot="1">
      <c r="D59" s="1" t="s">
        <v>275</v>
      </c>
      <c r="H59" s="102"/>
    </row>
    <row r="60" ht="18.75">
      <c r="H60" s="40"/>
    </row>
    <row r="62" ht="18.75">
      <c r="H62" s="37"/>
    </row>
    <row r="63" spans="1:9" ht="18.75">
      <c r="A63" s="101"/>
      <c r="B63" s="101"/>
      <c r="C63" s="101"/>
      <c r="D63" s="101"/>
      <c r="E63" s="101"/>
      <c r="F63" s="101"/>
      <c r="G63" s="101"/>
      <c r="H63" s="101"/>
      <c r="I63" s="101"/>
    </row>
    <row r="64" spans="1:9" ht="18.75">
      <c r="A64" s="101"/>
      <c r="B64" s="101"/>
      <c r="C64" s="101"/>
      <c r="D64" s="101"/>
      <c r="E64" s="101"/>
      <c r="F64" s="101"/>
      <c r="G64" s="101"/>
      <c r="H64" s="101"/>
      <c r="I64" s="101"/>
    </row>
    <row r="65" spans="1:9" ht="18.75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ht="18.75">
      <c r="A66" s="101"/>
      <c r="B66" s="101"/>
      <c r="C66" s="101"/>
      <c r="D66" s="101"/>
      <c r="E66" s="101"/>
      <c r="F66" s="101"/>
      <c r="G66" s="101"/>
      <c r="H66" s="101"/>
      <c r="I66" s="101"/>
    </row>
    <row r="67" spans="1:9" ht="18.75">
      <c r="A67" s="101"/>
      <c r="B67" s="101"/>
      <c r="C67" s="101"/>
      <c r="D67" s="101"/>
      <c r="E67" s="101"/>
      <c r="F67" s="101"/>
      <c r="G67" s="101"/>
      <c r="H67" s="101"/>
      <c r="I67" s="101"/>
    </row>
    <row r="68" spans="1:9" ht="18.75">
      <c r="A68" s="101"/>
      <c r="B68" s="101"/>
      <c r="C68" s="101"/>
      <c r="D68" s="101"/>
      <c r="E68" s="101"/>
      <c r="F68" s="101"/>
      <c r="G68" s="101"/>
      <c r="H68" s="101"/>
      <c r="I68" s="101"/>
    </row>
    <row r="69" spans="1:9" ht="18.75">
      <c r="A69" s="101"/>
      <c r="B69" s="101"/>
      <c r="C69" s="101"/>
      <c r="D69" s="101"/>
      <c r="E69" s="101"/>
      <c r="F69" s="101"/>
      <c r="G69" s="101"/>
      <c r="H69" s="101"/>
      <c r="I69" s="101"/>
    </row>
    <row r="70" spans="1:9" ht="18.75">
      <c r="A70" s="101"/>
      <c r="B70" s="101"/>
      <c r="C70" s="101"/>
      <c r="D70" s="101"/>
      <c r="E70" s="101"/>
      <c r="F70" s="101"/>
      <c r="G70" s="101"/>
      <c r="H70" s="101"/>
      <c r="I70" s="101"/>
    </row>
    <row r="71" spans="1:9" ht="18.75">
      <c r="A71" s="101"/>
      <c r="B71" s="101"/>
      <c r="C71" s="101"/>
      <c r="D71" s="101"/>
      <c r="E71" s="101"/>
      <c r="F71" s="101"/>
      <c r="G71" s="101"/>
      <c r="H71" s="101"/>
      <c r="I71" s="101"/>
    </row>
    <row r="72" spans="1:9" ht="18.75">
      <c r="A72" s="101"/>
      <c r="B72" s="101"/>
      <c r="C72" s="101"/>
      <c r="D72" s="101"/>
      <c r="E72" s="101"/>
      <c r="F72" s="101"/>
      <c r="G72" s="101"/>
      <c r="H72" s="101"/>
      <c r="I72" s="101"/>
    </row>
    <row r="73" spans="1:9" ht="18.75">
      <c r="A73" s="101"/>
      <c r="B73" s="101"/>
      <c r="C73" s="101"/>
      <c r="D73" s="101"/>
      <c r="E73" s="101"/>
      <c r="F73" s="101"/>
      <c r="G73" s="101"/>
      <c r="H73" s="101"/>
      <c r="I73" s="101"/>
    </row>
    <row r="74" spans="1:9" ht="18.75">
      <c r="A74" s="101"/>
      <c r="B74" s="101"/>
      <c r="C74" s="101"/>
      <c r="D74" s="101"/>
      <c r="E74" s="101"/>
      <c r="F74" s="101"/>
      <c r="G74" s="101"/>
      <c r="H74" s="101"/>
      <c r="I74" s="101"/>
    </row>
    <row r="75" spans="1:9" ht="18.75">
      <c r="A75" s="101"/>
      <c r="B75" s="101"/>
      <c r="C75" s="101"/>
      <c r="D75" s="101"/>
      <c r="E75" s="101"/>
      <c r="F75" s="101"/>
      <c r="G75" s="101"/>
      <c r="H75" s="101"/>
      <c r="I75" s="101"/>
    </row>
    <row r="76" spans="1:9" ht="18.75">
      <c r="A76" s="101"/>
      <c r="B76" s="101"/>
      <c r="C76" s="101"/>
      <c r="D76" s="101"/>
      <c r="E76" s="101"/>
      <c r="F76" s="101"/>
      <c r="G76" s="101"/>
      <c r="H76" s="101"/>
      <c r="I76" s="101"/>
    </row>
    <row r="77" spans="1:9" ht="18.75">
      <c r="A77" s="101"/>
      <c r="B77" s="101"/>
      <c r="C77" s="101"/>
      <c r="D77" s="101"/>
      <c r="E77" s="101"/>
      <c r="F77" s="101"/>
      <c r="G77" s="101"/>
      <c r="H77" s="101"/>
      <c r="I77" s="101"/>
    </row>
    <row r="78" spans="1:9" ht="18.75">
      <c r="A78" s="101"/>
      <c r="B78" s="101"/>
      <c r="C78" s="101"/>
      <c r="D78" s="101"/>
      <c r="E78" s="101"/>
      <c r="F78" s="101"/>
      <c r="G78" s="101"/>
      <c r="H78" s="101"/>
      <c r="I78" s="101"/>
    </row>
    <row r="79" spans="1:9" ht="18.75">
      <c r="A79" s="101"/>
      <c r="B79" s="101"/>
      <c r="C79" s="101"/>
      <c r="D79" s="101"/>
      <c r="E79" s="101"/>
      <c r="F79" s="101"/>
      <c r="G79" s="101"/>
      <c r="H79" s="101"/>
      <c r="I79" s="101"/>
    </row>
    <row r="80" spans="1:9" ht="18.75">
      <c r="A80" s="101"/>
      <c r="B80" s="101"/>
      <c r="C80" s="101"/>
      <c r="D80" s="101"/>
      <c r="E80" s="101"/>
      <c r="F80" s="101"/>
      <c r="G80" s="101"/>
      <c r="H80" s="101"/>
      <c r="I80" s="101"/>
    </row>
    <row r="81" spans="1:9" ht="18.75">
      <c r="A81" s="101"/>
      <c r="B81" s="101"/>
      <c r="C81" s="101"/>
      <c r="D81" s="101"/>
      <c r="E81" s="101"/>
      <c r="F81" s="101"/>
      <c r="G81" s="101"/>
      <c r="H81" s="101"/>
      <c r="I81" s="101"/>
    </row>
    <row r="82" spans="1:9" ht="18.75">
      <c r="A82" s="101"/>
      <c r="B82" s="101"/>
      <c r="C82" s="101"/>
      <c r="D82" s="101"/>
      <c r="E82" s="101"/>
      <c r="F82" s="101"/>
      <c r="G82" s="101"/>
      <c r="H82" s="101"/>
      <c r="I82" s="101"/>
    </row>
    <row r="83" spans="1:9" ht="18.75">
      <c r="A83" s="101"/>
      <c r="B83" s="101"/>
      <c r="C83" s="101"/>
      <c r="D83" s="101"/>
      <c r="E83" s="101"/>
      <c r="F83" s="101"/>
      <c r="G83" s="101"/>
      <c r="H83" s="101"/>
      <c r="I83" s="101"/>
    </row>
    <row r="84" spans="1:9" ht="18.75">
      <c r="A84" s="101"/>
      <c r="B84" s="101"/>
      <c r="C84" s="101"/>
      <c r="D84" s="101"/>
      <c r="E84" s="101"/>
      <c r="F84" s="101"/>
      <c r="G84" s="101"/>
      <c r="H84" s="101"/>
      <c r="I84" s="101"/>
    </row>
    <row r="85" spans="1:9" ht="18.75">
      <c r="A85" s="101"/>
      <c r="B85" s="101"/>
      <c r="C85" s="101"/>
      <c r="D85" s="101"/>
      <c r="E85" s="101"/>
      <c r="F85" s="101"/>
      <c r="G85" s="101"/>
      <c r="H85" s="101"/>
      <c r="I85" s="101"/>
    </row>
    <row r="86" spans="1:9" ht="18.75">
      <c r="A86" s="101"/>
      <c r="B86" s="101"/>
      <c r="C86" s="101"/>
      <c r="D86" s="101"/>
      <c r="E86" s="101"/>
      <c r="F86" s="101"/>
      <c r="G86" s="101"/>
      <c r="H86" s="101"/>
      <c r="I86" s="101"/>
    </row>
    <row r="87" spans="1:9" ht="18.75">
      <c r="A87" s="101"/>
      <c r="B87" s="101"/>
      <c r="C87" s="101"/>
      <c r="D87" s="101"/>
      <c r="E87" s="101"/>
      <c r="F87" s="101"/>
      <c r="G87" s="101"/>
      <c r="H87" s="101"/>
      <c r="I87" s="101"/>
    </row>
    <row r="88" spans="1:9" ht="18.75">
      <c r="A88" s="101"/>
      <c r="B88" s="101"/>
      <c r="C88" s="101"/>
      <c r="D88" s="101"/>
      <c r="E88" s="101"/>
      <c r="F88" s="101"/>
      <c r="G88" s="101"/>
      <c r="H88" s="101"/>
      <c r="I88" s="101"/>
    </row>
    <row r="89" spans="1:9" ht="18.75">
      <c r="A89" s="101"/>
      <c r="B89" s="101"/>
      <c r="C89" s="101"/>
      <c r="D89" s="101"/>
      <c r="E89" s="101"/>
      <c r="F89" s="101"/>
      <c r="G89" s="101"/>
      <c r="H89" s="101"/>
      <c r="I89" s="101"/>
    </row>
    <row r="90" spans="1:9" ht="18.75">
      <c r="A90" s="101"/>
      <c r="B90" s="101"/>
      <c r="C90" s="101"/>
      <c r="D90" s="101"/>
      <c r="E90" s="101"/>
      <c r="F90" s="101"/>
      <c r="G90" s="101"/>
      <c r="H90" s="101"/>
      <c r="I90" s="101"/>
    </row>
    <row r="91" spans="1:9" ht="18.75">
      <c r="A91" s="101"/>
      <c r="B91" s="101"/>
      <c r="C91" s="101"/>
      <c r="D91" s="101"/>
      <c r="E91" s="101"/>
      <c r="F91" s="101"/>
      <c r="G91" s="101"/>
      <c r="H91" s="101"/>
      <c r="I91" s="101"/>
    </row>
    <row r="92" spans="1:9" ht="18.75">
      <c r="A92" s="101"/>
      <c r="B92" s="101"/>
      <c r="C92" s="101"/>
      <c r="D92" s="101"/>
      <c r="E92" s="101"/>
      <c r="F92" s="101"/>
      <c r="G92" s="101"/>
      <c r="H92" s="101"/>
      <c r="I92" s="101"/>
    </row>
    <row r="93" spans="1:9" ht="18.75">
      <c r="A93" s="101"/>
      <c r="B93" s="101"/>
      <c r="C93" s="101"/>
      <c r="D93" s="101"/>
      <c r="E93" s="101"/>
      <c r="F93" s="101"/>
      <c r="G93" s="101"/>
      <c r="H93" s="101"/>
      <c r="I93" s="101"/>
    </row>
    <row r="94" spans="1:9" ht="18.75">
      <c r="A94" s="101"/>
      <c r="B94" s="101"/>
      <c r="C94" s="101"/>
      <c r="D94" s="101"/>
      <c r="E94" s="101"/>
      <c r="F94" s="101"/>
      <c r="G94" s="101"/>
      <c r="H94" s="101"/>
      <c r="I94" s="101"/>
    </row>
    <row r="95" spans="1:9" ht="18.75">
      <c r="A95" s="101"/>
      <c r="B95" s="101"/>
      <c r="C95" s="101"/>
      <c r="D95" s="101"/>
      <c r="E95" s="101"/>
      <c r="F95" s="101"/>
      <c r="G95" s="101"/>
      <c r="H95" s="101"/>
      <c r="I95" s="101"/>
    </row>
    <row r="96" spans="1:9" ht="18.75">
      <c r="A96" s="101"/>
      <c r="B96" s="101"/>
      <c r="C96" s="101"/>
      <c r="D96" s="101"/>
      <c r="E96" s="101"/>
      <c r="F96" s="101"/>
      <c r="G96" s="101"/>
      <c r="H96" s="101"/>
      <c r="I96" s="101"/>
    </row>
    <row r="97" spans="1:9" ht="18.75">
      <c r="A97" s="101"/>
      <c r="B97" s="101"/>
      <c r="C97" s="101"/>
      <c r="D97" s="101"/>
      <c r="E97" s="101"/>
      <c r="F97" s="101"/>
      <c r="G97" s="101"/>
      <c r="H97" s="101"/>
      <c r="I97" s="101"/>
    </row>
    <row r="98" spans="1:9" ht="18.75">
      <c r="A98" s="101"/>
      <c r="B98" s="101"/>
      <c r="C98" s="101"/>
      <c r="D98" s="101"/>
      <c r="E98" s="101"/>
      <c r="F98" s="101"/>
      <c r="G98" s="101"/>
      <c r="H98" s="101"/>
      <c r="I98" s="101"/>
    </row>
    <row r="99" spans="1:9" ht="18.75">
      <c r="A99" s="101"/>
      <c r="B99" s="101"/>
      <c r="C99" s="101"/>
      <c r="D99" s="101"/>
      <c r="E99" s="101"/>
      <c r="F99" s="101"/>
      <c r="G99" s="101"/>
      <c r="H99" s="101"/>
      <c r="I99" s="101"/>
    </row>
    <row r="100" spans="1:9" ht="18.75">
      <c r="A100" s="101"/>
      <c r="B100" s="101"/>
      <c r="C100" s="101"/>
      <c r="D100" s="101"/>
      <c r="E100" s="101"/>
      <c r="F100" s="101"/>
      <c r="G100" s="101"/>
      <c r="H100" s="101"/>
      <c r="I100" s="101"/>
    </row>
    <row r="101" spans="1:9" ht="18.75">
      <c r="A101" s="101"/>
      <c r="B101" s="101"/>
      <c r="C101" s="101"/>
      <c r="D101" s="101"/>
      <c r="E101" s="101"/>
      <c r="F101" s="101"/>
      <c r="G101" s="101"/>
      <c r="H101" s="101"/>
      <c r="I101" s="101"/>
    </row>
    <row r="102" spans="1:9" ht="18.75">
      <c r="A102" s="101"/>
      <c r="B102" s="101"/>
      <c r="C102" s="101"/>
      <c r="D102" s="101"/>
      <c r="E102" s="101"/>
      <c r="F102" s="101"/>
      <c r="G102" s="101"/>
      <c r="H102" s="101"/>
      <c r="I102" s="101"/>
    </row>
    <row r="103" spans="1:9" ht="18.75">
      <c r="A103" s="101"/>
      <c r="B103" s="101"/>
      <c r="C103" s="101"/>
      <c r="D103" s="101"/>
      <c r="E103" s="101"/>
      <c r="F103" s="101"/>
      <c r="G103" s="101"/>
      <c r="H103" s="101"/>
      <c r="I103" s="101"/>
    </row>
    <row r="104" spans="1:9" ht="18.75">
      <c r="A104" s="101"/>
      <c r="B104" s="101"/>
      <c r="C104" s="101"/>
      <c r="D104" s="101"/>
      <c r="E104" s="101"/>
      <c r="F104" s="101"/>
      <c r="G104" s="101"/>
      <c r="H104" s="101"/>
      <c r="I104" s="101"/>
    </row>
    <row r="105" spans="1:9" ht="18.75">
      <c r="A105" s="101"/>
      <c r="B105" s="101"/>
      <c r="C105" s="101"/>
      <c r="D105" s="101"/>
      <c r="E105" s="101"/>
      <c r="F105" s="101"/>
      <c r="G105" s="101"/>
      <c r="H105" s="101"/>
      <c r="I105" s="101"/>
    </row>
    <row r="106" spans="1:9" ht="18.75">
      <c r="A106" s="101"/>
      <c r="B106" s="101"/>
      <c r="C106" s="101"/>
      <c r="D106" s="101"/>
      <c r="E106" s="101"/>
      <c r="F106" s="101"/>
      <c r="G106" s="101"/>
      <c r="H106" s="101"/>
      <c r="I106" s="101"/>
    </row>
    <row r="107" spans="1:9" ht="18.75">
      <c r="A107" s="101"/>
      <c r="B107" s="101"/>
      <c r="C107" s="101"/>
      <c r="D107" s="101"/>
      <c r="E107" s="101"/>
      <c r="F107" s="101"/>
      <c r="G107" s="101"/>
      <c r="H107" s="101"/>
      <c r="I107" s="101"/>
    </row>
    <row r="108" spans="1:9" ht="18.75">
      <c r="A108" s="101"/>
      <c r="B108" s="101"/>
      <c r="C108" s="101"/>
      <c r="D108" s="101"/>
      <c r="E108" s="101"/>
      <c r="F108" s="101"/>
      <c r="G108" s="101"/>
      <c r="H108" s="101"/>
      <c r="I108" s="101"/>
    </row>
    <row r="109" spans="1:9" ht="18.75">
      <c r="A109" s="101"/>
      <c r="B109" s="101"/>
      <c r="C109" s="101"/>
      <c r="D109" s="101"/>
      <c r="E109" s="101"/>
      <c r="F109" s="101"/>
      <c r="G109" s="101"/>
      <c r="H109" s="101"/>
      <c r="I109" s="101"/>
    </row>
    <row r="110" spans="1:9" ht="18.75">
      <c r="A110" s="101"/>
      <c r="B110" s="101"/>
      <c r="C110" s="101"/>
      <c r="D110" s="101"/>
      <c r="E110" s="101"/>
      <c r="F110" s="101"/>
      <c r="G110" s="101"/>
      <c r="H110" s="101"/>
      <c r="I110" s="101"/>
    </row>
    <row r="111" spans="1:9" ht="18.75">
      <c r="A111" s="101"/>
      <c r="B111" s="101"/>
      <c r="C111" s="101"/>
      <c r="D111" s="101"/>
      <c r="E111" s="101"/>
      <c r="F111" s="101"/>
      <c r="G111" s="101"/>
      <c r="H111" s="101"/>
      <c r="I111" s="101"/>
    </row>
    <row r="112" spans="1:9" ht="18.75">
      <c r="A112" s="101"/>
      <c r="B112" s="101"/>
      <c r="C112" s="101"/>
      <c r="D112" s="101"/>
      <c r="E112" s="101"/>
      <c r="F112" s="101"/>
      <c r="G112" s="101"/>
      <c r="H112" s="101"/>
      <c r="I112" s="101"/>
    </row>
  </sheetData>
  <sheetProtection password="CEE5" sheet="1" objects="1" scenarios="1"/>
  <mergeCells count="25">
    <mergeCell ref="E8:F8"/>
    <mergeCell ref="E9:F9"/>
    <mergeCell ref="E10:F10"/>
    <mergeCell ref="C55:D55"/>
    <mergeCell ref="E11:F11"/>
    <mergeCell ref="E12:F12"/>
    <mergeCell ref="B13:D13"/>
    <mergeCell ref="F13:G13"/>
    <mergeCell ref="B12:D12"/>
    <mergeCell ref="A44:I44"/>
    <mergeCell ref="H36:I36"/>
    <mergeCell ref="E5:F5"/>
    <mergeCell ref="E15:F15"/>
    <mergeCell ref="G7:H12"/>
    <mergeCell ref="B5:D5"/>
    <mergeCell ref="B6:D6"/>
    <mergeCell ref="E6:F6"/>
    <mergeCell ref="G5:H5"/>
    <mergeCell ref="G6:H6"/>
    <mergeCell ref="E7:F7"/>
    <mergeCell ref="B7:D7"/>
    <mergeCell ref="B8:D8"/>
    <mergeCell ref="B9:D9"/>
    <mergeCell ref="B10:D10"/>
    <mergeCell ref="B11:D11"/>
  </mergeCells>
  <printOptions/>
  <pageMargins left="1.3779527559055118" right="0.7874015748031497" top="0.984251968503937" bottom="0.984251968503937" header="0.5118110236220472" footer="0.5118110236220472"/>
  <pageSetup orientation="portrait" paperSize="9" scale="86" r:id="rId5"/>
  <rowBreaks count="1" manualBreakCount="1">
    <brk id="42" max="9" man="1"/>
  </rowBreaks>
  <legacyDrawing r:id="rId4"/>
  <oleObjects>
    <oleObject progId="Equation.3" shapeId="413041" r:id="rId1"/>
    <oleObject progId="Equation.3" shapeId="437325" r:id="rId2"/>
    <oleObject progId="Equation.3" shapeId="15226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9.125" defaultRowHeight="12.75"/>
  <cols>
    <col min="1" max="16384" width="9.125" style="3" customWidth="1"/>
  </cols>
  <sheetData>
    <row r="2" spans="1:9" ht="20.25">
      <c r="A2" s="213" t="s">
        <v>244</v>
      </c>
      <c r="B2" s="213"/>
      <c r="C2" s="213"/>
      <c r="D2" s="213"/>
      <c r="E2" s="213"/>
      <c r="F2" s="213"/>
      <c r="G2" s="213"/>
      <c r="H2" s="213"/>
      <c r="I2" s="213"/>
    </row>
    <row r="3" spans="1:9" ht="17.25" customHeight="1">
      <c r="A3" s="140" t="s">
        <v>261</v>
      </c>
      <c r="B3" s="140"/>
      <c r="C3" s="140"/>
      <c r="D3" s="140"/>
      <c r="E3" s="140"/>
      <c r="F3" s="140"/>
      <c r="G3" s="140"/>
      <c r="H3" s="140"/>
      <c r="I3" s="140"/>
    </row>
    <row r="4" spans="1:9" ht="17.25" customHeight="1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>
      <c r="A5" s="140" t="s">
        <v>245</v>
      </c>
      <c r="B5" s="140"/>
      <c r="C5" s="140"/>
      <c r="D5" s="140"/>
      <c r="E5" s="140"/>
      <c r="F5" s="140"/>
      <c r="G5" s="140"/>
      <c r="H5" s="140"/>
      <c r="I5" s="140"/>
    </row>
    <row r="6" spans="1:9" ht="18.75">
      <c r="A6" s="104"/>
      <c r="B6" s="104"/>
      <c r="C6" s="104"/>
      <c r="D6" s="104"/>
      <c r="E6" s="104"/>
      <c r="F6" s="104"/>
      <c r="G6" s="104"/>
      <c r="H6" s="104"/>
      <c r="I6" s="104"/>
    </row>
    <row r="7" spans="2:9" ht="18.75">
      <c r="B7" s="1" t="s">
        <v>246</v>
      </c>
      <c r="C7" s="214"/>
      <c r="D7" s="214"/>
      <c r="E7" s="214"/>
      <c r="F7" s="214"/>
      <c r="G7" s="214"/>
      <c r="H7" s="214"/>
      <c r="I7" s="214"/>
    </row>
    <row r="8" spans="2:9" ht="18.75">
      <c r="B8" s="1"/>
      <c r="C8" s="120"/>
      <c r="D8" s="120"/>
      <c r="E8" s="120"/>
      <c r="F8" s="120"/>
      <c r="G8" s="120"/>
      <c r="H8" s="120"/>
      <c r="I8" s="120"/>
    </row>
    <row r="9" spans="4:9" ht="15.75">
      <c r="D9" s="205" t="s">
        <v>247</v>
      </c>
      <c r="E9" s="205"/>
      <c r="F9" s="121"/>
      <c r="G9" s="82"/>
      <c r="H9" s="82"/>
      <c r="I9" s="82"/>
    </row>
    <row r="10" spans="4:9" ht="15.75">
      <c r="D10" s="82"/>
      <c r="E10" s="82"/>
      <c r="F10" s="82"/>
      <c r="G10" s="82"/>
      <c r="H10" s="82"/>
      <c r="I10" s="82"/>
    </row>
    <row r="11" spans="4:5" ht="15.75">
      <c r="D11" s="3" t="s">
        <v>95</v>
      </c>
      <c r="E11" s="122"/>
    </row>
    <row r="13" spans="1:9" ht="18.75">
      <c r="A13" s="1" t="s">
        <v>270</v>
      </c>
      <c r="E13" s="210"/>
      <c r="F13" s="211"/>
      <c r="G13" s="211"/>
      <c r="H13" s="211"/>
      <c r="I13" s="212"/>
    </row>
    <row r="14" spans="4:6" ht="15.75">
      <c r="D14" s="40"/>
      <c r="E14" s="76"/>
      <c r="F14" s="40"/>
    </row>
    <row r="15" spans="1:7" ht="18.75">
      <c r="A15" s="1" t="s">
        <v>248</v>
      </c>
      <c r="G15" s="79"/>
    </row>
    <row r="16" spans="1:8" ht="20.25">
      <c r="A16" s="1" t="s">
        <v>272</v>
      </c>
      <c r="G16" s="134">
        <f>Лист4!H21</f>
        <v>0</v>
      </c>
      <c r="H16" s="123"/>
    </row>
    <row r="17" spans="1:8" ht="20.25">
      <c r="A17" s="1" t="s">
        <v>271</v>
      </c>
      <c r="G17" s="134">
        <f>Лист4!H22</f>
        <v>0</v>
      </c>
      <c r="H17" s="40"/>
    </row>
    <row r="18" ht="18.75">
      <c r="A18" s="1" t="s">
        <v>249</v>
      </c>
    </row>
    <row r="19" spans="1:9" ht="18.75">
      <c r="A19" s="1" t="s">
        <v>250</v>
      </c>
      <c r="B19" s="12"/>
      <c r="C19" s="124">
        <f>Лист4!H18</f>
        <v>0</v>
      </c>
      <c r="D19" s="12" t="s">
        <v>251</v>
      </c>
      <c r="H19" s="135">
        <f>Лист4!H13</f>
        <v>0</v>
      </c>
      <c r="I19" s="3" t="s">
        <v>160</v>
      </c>
    </row>
    <row r="20" spans="1:9" ht="18.75">
      <c r="A20" s="1" t="s">
        <v>252</v>
      </c>
      <c r="H20" s="138"/>
      <c r="I20" s="82"/>
    </row>
    <row r="21" spans="1:7" ht="18.75">
      <c r="A21" s="1" t="s">
        <v>253</v>
      </c>
      <c r="G21" s="40"/>
    </row>
    <row r="22" spans="1:8" ht="18.75">
      <c r="A22" s="1" t="s">
        <v>254</v>
      </c>
      <c r="G22" s="206">
        <f>Лист4!H36</f>
        <v>0</v>
      </c>
      <c r="H22" s="207"/>
    </row>
    <row r="23" spans="1:7" ht="18.75">
      <c r="A23" s="1" t="s">
        <v>255</v>
      </c>
      <c r="G23" s="40"/>
    </row>
    <row r="24" spans="1:7" ht="18.75">
      <c r="A24" s="1" t="s">
        <v>256</v>
      </c>
      <c r="G24" s="40"/>
    </row>
    <row r="25" spans="2:8" ht="18.75">
      <c r="B25" s="1" t="s">
        <v>257</v>
      </c>
      <c r="C25" s="1" t="s">
        <v>258</v>
      </c>
      <c r="G25" s="40"/>
      <c r="H25" s="100">
        <f>Лист4!I40</f>
        <v>0</v>
      </c>
    </row>
    <row r="26" spans="2:9" ht="18.75">
      <c r="B26" s="1" t="s">
        <v>257</v>
      </c>
      <c r="C26" s="1" t="s">
        <v>259</v>
      </c>
      <c r="H26" s="136">
        <f>Лист4!I42</f>
        <v>0</v>
      </c>
      <c r="I26" s="76"/>
    </row>
    <row r="28" spans="1:8" ht="18.75">
      <c r="A28" s="1" t="s">
        <v>260</v>
      </c>
      <c r="G28" s="40"/>
      <c r="H28" s="40"/>
    </row>
    <row r="29" spans="1:9" ht="15.75">
      <c r="A29" s="3" t="s">
        <v>122</v>
      </c>
      <c r="B29" s="137">
        <f>Лист4!H56</f>
        <v>0</v>
      </c>
      <c r="C29" s="3" t="s">
        <v>123</v>
      </c>
      <c r="D29" s="137">
        <f>Лист4!H57</f>
        <v>0</v>
      </c>
      <c r="E29" s="3" t="s">
        <v>124</v>
      </c>
      <c r="F29" s="137">
        <f>Лист4!H58</f>
        <v>0</v>
      </c>
      <c r="G29" s="128" t="s">
        <v>280</v>
      </c>
      <c r="H29" s="11"/>
      <c r="I29" s="137">
        <f>Лист4!H59</f>
        <v>0</v>
      </c>
    </row>
    <row r="30" spans="7:8" ht="15.75">
      <c r="G30" s="40"/>
      <c r="H30" s="40"/>
    </row>
    <row r="31" spans="7:8" ht="15.75">
      <c r="G31" s="76"/>
      <c r="H31" s="40"/>
    </row>
    <row r="32" ht="15.75">
      <c r="G32" s="76"/>
    </row>
    <row r="33" ht="15.75">
      <c r="G33" s="76"/>
    </row>
    <row r="34" ht="15.75">
      <c r="G34" s="76"/>
    </row>
    <row r="35" spans="2:6" ht="15.75">
      <c r="B35" s="12"/>
      <c r="C35" s="12"/>
      <c r="D35" s="12"/>
      <c r="E35" s="12"/>
      <c r="F35" s="12"/>
    </row>
    <row r="38" ht="15.75">
      <c r="H38" s="40"/>
    </row>
    <row r="40" spans="1:9" ht="15.75">
      <c r="A40" s="208" t="s">
        <v>281</v>
      </c>
      <c r="B40" s="208"/>
      <c r="D40" s="208" t="s">
        <v>282</v>
      </c>
      <c r="E40" s="208"/>
      <c r="G40" s="106" t="s">
        <v>283</v>
      </c>
      <c r="H40" s="209">
        <f ca="1">TODAY()</f>
        <v>41481</v>
      </c>
      <c r="I40" s="208"/>
    </row>
    <row r="41" ht="15.75">
      <c r="H41" s="76"/>
    </row>
    <row r="45" ht="15.75">
      <c r="H45" s="76"/>
    </row>
    <row r="46" ht="15.75">
      <c r="H46" s="76"/>
    </row>
    <row r="47" ht="15.75">
      <c r="H47" s="76"/>
    </row>
    <row r="48" ht="15.75">
      <c r="I48" s="99"/>
    </row>
  </sheetData>
  <sheetProtection password="CEE5" sheet="1" objects="1" scenarios="1"/>
  <mergeCells count="10">
    <mergeCell ref="A2:I2"/>
    <mergeCell ref="A3:I3"/>
    <mergeCell ref="A5:I5"/>
    <mergeCell ref="C7:I7"/>
    <mergeCell ref="D9:E9"/>
    <mergeCell ref="G22:H22"/>
    <mergeCell ref="A40:B40"/>
    <mergeCell ref="D40:E40"/>
    <mergeCell ref="H40:I40"/>
    <mergeCell ref="E13:I13"/>
  </mergeCells>
  <printOptions/>
  <pageMargins left="1.1811023622047245" right="0.3937007874015748" top="0.984251968503937" bottom="0.984251968503937" header="0.5118110236220472" footer="0.511811023622047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СПГУВК, МАНЭБ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Устойчивость объектов при взрыве взрывоопасных веществ</dc:title>
  <dc:subject>БЖД</dc:subject>
  <dc:creator> Эдуард Гомзиков</dc:creator>
  <cp:keywords/>
  <dc:description/>
  <cp:lastModifiedBy>Oleg</cp:lastModifiedBy>
  <cp:lastPrinted>2006-10-01T11:52:12Z</cp:lastPrinted>
  <dcterms:created xsi:type="dcterms:W3CDTF">2000-12-02T15:04:44Z</dcterms:created>
  <cp:category>Практические работы по БЖД на ПК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